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1\"/>
    </mc:Choice>
  </mc:AlternateContent>
  <xr:revisionPtr revIDLastSave="0" documentId="13_ncr:1_{D460FA73-F027-41C4-A5CE-C4C6CA0612F6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6" i="15" l="1"/>
  <c r="X17" i="15"/>
  <c r="X18" i="15"/>
  <c r="Z16" i="15"/>
  <c r="Z17" i="15" s="1"/>
  <c r="Z18" i="15" s="1"/>
  <c r="X14" i="15"/>
  <c r="X15" i="15"/>
  <c r="Z14" i="15"/>
  <c r="Z15" i="15" s="1"/>
  <c r="Z12" i="15"/>
  <c r="Z13" i="15" s="1"/>
  <c r="X12" i="15"/>
  <c r="X13" i="15"/>
  <c r="X10" i="15"/>
  <c r="X11" i="15"/>
  <c r="J7" i="15"/>
  <c r="J8" i="15"/>
  <c r="W27" i="15" l="1"/>
  <c r="H26" i="13"/>
  <c r="H20" i="13"/>
  <c r="H29" i="13" s="1"/>
  <c r="B27" i="3" l="1"/>
  <c r="U29" i="15"/>
  <c r="C10" i="9" l="1"/>
  <c r="X9" i="15" l="1"/>
  <c r="X8" i="15"/>
  <c r="U27" i="15" l="1"/>
  <c r="H21" i="3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1" i="15"/>
  <c r="H28" i="3"/>
  <c r="B32" i="3" l="1"/>
  <c r="G27" i="15" l="1"/>
  <c r="B7" i="3" s="1"/>
  <c r="X7" i="15" l="1"/>
  <c r="X6" i="15"/>
  <c r="J27" i="15" s="1"/>
  <c r="J31" i="15" s="1"/>
  <c r="X27" i="15" l="1"/>
  <c r="Z6" i="15"/>
  <c r="Z7" i="15" s="1"/>
  <c r="Z8" i="15" s="1"/>
  <c r="Z9" i="15" s="1"/>
  <c r="Z10" i="15" s="1"/>
  <c r="Z11" i="15" s="1"/>
  <c r="Y27" i="15"/>
  <c r="R29" i="15" l="1"/>
  <c r="F29" i="15"/>
  <c r="H29" i="15"/>
  <c r="I29" i="15"/>
  <c r="V29" i="15"/>
  <c r="T29" i="15"/>
  <c r="S29" i="15"/>
  <c r="Q29" i="15"/>
  <c r="P29" i="15"/>
  <c r="O29" i="15"/>
  <c r="N29" i="15"/>
  <c r="M29" i="15"/>
  <c r="L29" i="15"/>
  <c r="K29" i="15"/>
  <c r="G29" i="15"/>
  <c r="H27" i="15"/>
  <c r="I27" i="15"/>
  <c r="K27" i="15"/>
  <c r="L27" i="15"/>
  <c r="M27" i="15"/>
  <c r="B19" i="3" s="1"/>
  <c r="F19" i="3" s="1"/>
  <c r="N27" i="15"/>
  <c r="B18" i="3" s="1"/>
  <c r="O27" i="15"/>
  <c r="P27" i="15"/>
  <c r="Q27" i="15"/>
  <c r="R27" i="15"/>
  <c r="S27" i="15"/>
  <c r="T27" i="15"/>
  <c r="V27" i="15"/>
  <c r="F27" i="15" l="1"/>
  <c r="T31" i="15"/>
  <c r="I31" i="15"/>
  <c r="M31" i="15"/>
  <c r="Q31" i="15"/>
  <c r="N31" i="15"/>
  <c r="S31" i="15"/>
  <c r="H31" i="15"/>
  <c r="O31" i="15"/>
  <c r="K31" i="15"/>
  <c r="L31" i="15"/>
  <c r="P31" i="15"/>
  <c r="V31" i="15"/>
  <c r="R31" i="15"/>
  <c r="E29" i="15"/>
  <c r="E35" i="15" l="1"/>
  <c r="B18" i="9"/>
  <c r="F31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27" i="15"/>
  <c r="G31" i="15"/>
  <c r="B12" i="3" l="1"/>
  <c r="B30" i="3" s="1"/>
  <c r="B17" i="9"/>
  <c r="C19" i="9" s="1"/>
  <c r="E34" i="15"/>
  <c r="E31" i="15"/>
  <c r="F12" i="3" l="1"/>
  <c r="B34" i="3"/>
  <c r="F30" i="3"/>
</calcChain>
</file>

<file path=xl/sharedStrings.xml><?xml version="1.0" encoding="utf-8"?>
<sst xmlns="http://schemas.openxmlformats.org/spreadsheetml/2006/main" count="163" uniqueCount="127">
  <si>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</si>
  <si>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</si>
  <si>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</si>
  <si>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</si>
  <si>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</si>
  <si>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</si>
  <si>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</si>
  <si>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</si>
  <si>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</si>
  <si>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</si>
  <si>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</si>
  <si>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</si>
  <si>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</si>
  <si>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</si>
  <si>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</si>
  <si>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</si>
  <si>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</si>
  <si>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</si>
  <si>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</si>
  <si>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</si>
  <si>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</si>
  <si>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</si>
  <si>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</si>
  <si>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</si>
  <si>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</si>
  <si>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</si>
  <si>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</si>
  <si>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</si>
  <si>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</si>
  <si>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</si>
  <si>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</si>
  <si>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</si>
  <si>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</si>
  <si>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</si>
  <si>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</si>
  <si>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</si>
  <si>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</si>
  <si>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</si>
  <si>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</si>
  <si>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ERYC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</si>
  <si>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</si>
  <si>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</si>
  <si>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</si>
  <si>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</si>
  <si>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</si>
  <si>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</si>
  <si>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</si>
  <si>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</si>
  <si>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</si>
  <si>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</si>
  <si>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</si>
  <si>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</si>
  <si>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</si>
  <si>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</si>
  <si>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</si>
  <si>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</si>
  <si>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</si>
  <si>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</si>
  <si>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</si>
  <si>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</si>
  <si>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</si>
  <si>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</si>
  <si>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</si>
  <si>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</si>
  <si>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</si>
  <si>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</si>
  <si>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</si>
  <si>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HMRC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</si>
  <si>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</si>
  <si>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</si>
  <si>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</si>
  <si>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</si>
  <si>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</si>
  <si>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</si>
  <si>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</si>
  <si>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</si>
  <si>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</si>
  <si>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</si>
  <si>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</si>
  <si>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</si>
  <si>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30th April</t>
  </si>
  <si>
    <t>Direct credit</t>
  </si>
  <si>
    <t>Capital expenditure</t>
  </si>
  <si>
    <t>Stationery &amp; office</t>
  </si>
  <si>
    <t>Projects</t>
  </si>
  <si>
    <t>BACS</t>
  </si>
  <si>
    <t>ERNLLCA</t>
  </si>
  <si>
    <t>Catherine Simpson</t>
  </si>
  <si>
    <t>Zurich</t>
  </si>
  <si>
    <t>Opening Balance 1st April 2021</t>
  </si>
  <si>
    <t>BUDGET 2021/22</t>
  </si>
  <si>
    <t>Subscriptions (ERNLLCA/Information Commissioner)</t>
  </si>
  <si>
    <t>Suggested precept for 2021/22</t>
  </si>
  <si>
    <t>U/R VAT</t>
  </si>
  <si>
    <t>3rd April</t>
  </si>
  <si>
    <t>P21/22-1</t>
  </si>
  <si>
    <t>8th April</t>
  </si>
  <si>
    <t>R21/22-1</t>
  </si>
  <si>
    <t>R21/22-2</t>
  </si>
  <si>
    <t>5th May</t>
  </si>
  <si>
    <t>Duplicate</t>
  </si>
  <si>
    <t>14th May</t>
  </si>
  <si>
    <t>P21/22-2</t>
  </si>
  <si>
    <t>P21/22-3</t>
  </si>
  <si>
    <t>Richard Dixon</t>
  </si>
  <si>
    <t>P21/22-4</t>
  </si>
  <si>
    <t>Refund</t>
  </si>
  <si>
    <t>15th June</t>
  </si>
  <si>
    <t>18th August</t>
  </si>
  <si>
    <t>CMB Computers</t>
  </si>
  <si>
    <t>13th September</t>
  </si>
  <si>
    <t>Village Hall</t>
  </si>
  <si>
    <t>Cheque 100402</t>
  </si>
  <si>
    <t>P21/22-5</t>
  </si>
  <si>
    <t>P21/22-6</t>
  </si>
  <si>
    <t>8 month</t>
  </si>
  <si>
    <t>8 months to 30th November 2021</t>
  </si>
  <si>
    <t>Full Bank Reconciliation  - 30th November 2021</t>
  </si>
  <si>
    <t>Balance per Bank Statement 30th November 2021</t>
  </si>
  <si>
    <t>11th November</t>
  </si>
  <si>
    <t>P21/22-7</t>
  </si>
  <si>
    <t>22nd November</t>
  </si>
  <si>
    <t>ICO</t>
  </si>
  <si>
    <t>Direct debit</t>
  </si>
  <si>
    <t>P21/22-8</t>
  </si>
  <si>
    <t>29th November</t>
  </si>
  <si>
    <t>P221/22-9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</si>
</sst>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" fillId="0" borderId="6" xfId="0" applyNumberFormat="1" applyFont="1" applyBorder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2" fontId="1" fillId="0" borderId="6" xfId="0" applyNumberFormat="1" applyFont="1" applyFill="1" applyBorder="1"/>
    <xf numFmtId="168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3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117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118</v>
      </c>
      <c r="B7" s="30">
        <v>2583.25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2583.25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89</v>
      </c>
      <c r="B16" s="30">
        <v>2020.77</v>
      </c>
    </row>
    <row r="17" spans="1:3" ht="15.75" x14ac:dyDescent="0.25">
      <c r="A17" s="27" t="s">
        <v>7</v>
      </c>
      <c r="B17" s="30">
        <f>'Cash book'!E27</f>
        <v>2219.1999999999998</v>
      </c>
    </row>
    <row r="18" spans="1:3" ht="15.75" x14ac:dyDescent="0.25">
      <c r="A18" s="27" t="s">
        <v>8</v>
      </c>
      <c r="B18" s="30">
        <f>'Cash book'!F27</f>
        <v>1656.7200000000003</v>
      </c>
    </row>
    <row r="19" spans="1:3" ht="15.75" x14ac:dyDescent="0.25">
      <c r="A19" s="27" t="s">
        <v>9</v>
      </c>
      <c r="B19" s="23"/>
      <c r="C19" s="30">
        <f>B16+B17-B18</f>
        <v>2583.2499999999991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8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115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116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book'!G27</f>
        <v>2040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book'!I27</f>
        <v>179.2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book'!H27</f>
        <v>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2219.1999999999998</v>
      </c>
      <c r="C12" s="11"/>
      <c r="D12" s="43">
        <f>+H12*$H$1/12</f>
        <v>0</v>
      </c>
      <c r="E12" s="16"/>
      <c r="F12" s="43">
        <f>+B12-D12</f>
        <v>2219.1999999999998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book'!K27</f>
        <v>520</v>
      </c>
      <c r="C15" s="11"/>
      <c r="D15" s="11">
        <f t="shared" ref="D15:D27" si="0">+H15*$H$1/12</f>
        <v>346.66666666666669</v>
      </c>
      <c r="E15" s="16"/>
      <c r="F15" s="11">
        <f t="shared" ref="F15:F28" si="1">-B15+D15</f>
        <v>-173.33333333333331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book'!L27</f>
        <v>0</v>
      </c>
      <c r="C16" s="11"/>
      <c r="D16" s="11">
        <f t="shared" si="0"/>
        <v>13.333333333333334</v>
      </c>
      <c r="E16" s="16"/>
      <c r="F16" s="11">
        <f t="shared" si="1"/>
        <v>13.333333333333334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book'!V27</f>
        <v>0</v>
      </c>
      <c r="C17" s="11"/>
      <c r="D17" s="11">
        <f t="shared" si="0"/>
        <v>33.333333333333336</v>
      </c>
      <c r="E17" s="16"/>
      <c r="F17" s="11">
        <f t="shared" si="1"/>
        <v>33.333333333333336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book'!N27</f>
        <v>370</v>
      </c>
      <c r="C18" s="11"/>
      <c r="D18" s="11">
        <f t="shared" si="0"/>
        <v>400</v>
      </c>
      <c r="E18" s="16"/>
      <c r="F18" s="11">
        <f t="shared" si="1"/>
        <v>30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83</v>
      </c>
      <c r="B19" s="11">
        <f>'Cash book'!M27</f>
        <v>0</v>
      </c>
      <c r="C19" s="11"/>
      <c r="D19" s="11">
        <f t="shared" si="0"/>
        <v>33.333333333333336</v>
      </c>
      <c r="E19" s="16"/>
      <c r="F19" s="11">
        <f t="shared" si="1"/>
        <v>33.333333333333336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book'!R27</f>
        <v>364.73</v>
      </c>
      <c r="C20" s="11"/>
      <c r="D20" s="11">
        <f t="shared" si="0"/>
        <v>1606.6666666666667</v>
      </c>
      <c r="E20" s="16"/>
      <c r="F20" s="11">
        <f t="shared" si="1"/>
        <v>1241.9366666666667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book'!O27</f>
        <v>17.88</v>
      </c>
      <c r="C21" s="11"/>
      <c r="D21" s="11">
        <f t="shared" si="0"/>
        <v>116.66666666666667</v>
      </c>
      <c r="E21" s="16"/>
      <c r="F21" s="11">
        <f t="shared" si="1"/>
        <v>98.786666666666676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book'!P27</f>
        <v>120</v>
      </c>
      <c r="C22" s="11"/>
      <c r="D22" s="11">
        <f t="shared" si="0"/>
        <v>80</v>
      </c>
      <c r="E22" s="16"/>
      <c r="F22" s="11">
        <f t="shared" si="1"/>
        <v>-40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book'!Q27</f>
        <v>264.11</v>
      </c>
      <c r="C23" s="11"/>
      <c r="D23" s="11">
        <f t="shared" si="0"/>
        <v>133.33333333333334</v>
      </c>
      <c r="E23" s="16"/>
      <c r="F23" s="11">
        <f t="shared" si="1"/>
        <v>-130.77666666666667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book'!S27</f>
        <v>0</v>
      </c>
      <c r="C24" s="11"/>
      <c r="D24" s="11">
        <f t="shared" si="0"/>
        <v>250</v>
      </c>
      <c r="E24" s="16"/>
      <c r="F24" s="11">
        <f t="shared" si="1"/>
        <v>250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book'!T27</f>
        <v>0</v>
      </c>
      <c r="C25" s="11"/>
      <c r="D25" s="11">
        <f t="shared" si="0"/>
        <v>66.666666666666671</v>
      </c>
      <c r="E25" s="16"/>
      <c r="F25" s="16">
        <f t="shared" si="1"/>
        <v>66.666666666666671</v>
      </c>
      <c r="G25" s="11"/>
      <c r="H25" s="11">
        <f>Budget!H18</f>
        <v>100</v>
      </c>
      <c r="I25" s="16"/>
    </row>
    <row r="26" spans="1:9" s="47" customFormat="1" x14ac:dyDescent="0.25">
      <c r="A26" s="47" t="s">
        <v>50</v>
      </c>
      <c r="B26" s="11">
        <f>'Cash book'!U27</f>
        <v>0</v>
      </c>
      <c r="C26" s="11"/>
      <c r="D26" s="11">
        <f t="shared" si="0"/>
        <v>133.33333333333334</v>
      </c>
      <c r="E26" s="16"/>
      <c r="F26" s="16">
        <f t="shared" si="1"/>
        <v>133.33333333333334</v>
      </c>
      <c r="G26" s="11"/>
      <c r="H26" s="11">
        <f>Budget!H16</f>
        <v>200</v>
      </c>
      <c r="I26" s="16"/>
    </row>
    <row r="27" spans="1:9" s="47" customFormat="1" x14ac:dyDescent="0.25">
      <c r="A27" s="47" t="s">
        <v>82</v>
      </c>
      <c r="B27" s="11">
        <f>'Cash book'!U28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1656.7200000000003</v>
      </c>
      <c r="C28" s="11"/>
      <c r="D28" s="21">
        <f>SUM(D15:D27)</f>
        <v>3213.3333333333335</v>
      </c>
      <c r="E28" s="16"/>
      <c r="F28" s="21">
        <f t="shared" si="1"/>
        <v>1556.6133333333332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562.47999999999956</v>
      </c>
      <c r="C30" s="11"/>
      <c r="D30" s="43">
        <f>+D12-D28</f>
        <v>-3213.3333333333335</v>
      </c>
      <c r="E30" s="16"/>
      <c r="F30" s="43">
        <f>+B30-D30</f>
        <v>3775.813333333333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2020.77</v>
      </c>
      <c r="H32" s="11"/>
      <c r="I32" s="11"/>
    </row>
    <row r="34" spans="1:9" ht="15.75" thickBot="1" x14ac:dyDescent="0.3">
      <c r="A34" t="s">
        <v>35</v>
      </c>
      <c r="B34" s="25">
        <f>+B30+B32</f>
        <v>2583.2499999999995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book'!F27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5"/>
  <sheetViews>
    <sheetView tabSelected="1" workbookViewId="0">
      <pane ySplit="3" topLeftCell="A6" activePane="bottomLeft" state="frozen"/>
      <selection activeCell="H1" sqref="H1"/>
      <selection pane="bottomLeft" activeCell="C13" sqref="C1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0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54</v>
      </c>
      <c r="Z1" s="49" t="s">
        <v>75</v>
      </c>
    </row>
    <row r="2" spans="1:26" ht="21" x14ac:dyDescent="0.35">
      <c r="G2" s="75" t="s">
        <v>37</v>
      </c>
      <c r="K2" s="69" t="s">
        <v>59</v>
      </c>
      <c r="L2" s="3"/>
      <c r="M2" s="3"/>
      <c r="N2" s="3"/>
      <c r="Z2" s="48" t="s">
        <v>76</v>
      </c>
    </row>
    <row r="3" spans="1:26" x14ac:dyDescent="0.25">
      <c r="A3" s="3" t="s">
        <v>55</v>
      </c>
      <c r="B3" s="3" t="s">
        <v>41</v>
      </c>
      <c r="C3" s="3" t="s">
        <v>68</v>
      </c>
      <c r="D3" s="3" t="s">
        <v>56</v>
      </c>
      <c r="E3" s="3" t="s">
        <v>57</v>
      </c>
      <c r="F3" s="3" t="s">
        <v>58</v>
      </c>
      <c r="G3" s="3" t="s">
        <v>18</v>
      </c>
      <c r="H3" s="3" t="s">
        <v>60</v>
      </c>
      <c r="I3" s="3" t="s">
        <v>70</v>
      </c>
      <c r="J3" s="48" t="s">
        <v>38</v>
      </c>
      <c r="K3" s="3" t="s">
        <v>61</v>
      </c>
      <c r="L3" s="3" t="s">
        <v>71</v>
      </c>
      <c r="M3" s="3" t="s">
        <v>62</v>
      </c>
      <c r="N3" s="3" t="s">
        <v>66</v>
      </c>
      <c r="O3" s="3" t="s">
        <v>28</v>
      </c>
      <c r="P3" s="3" t="s">
        <v>79</v>
      </c>
      <c r="Q3" s="3" t="s">
        <v>42</v>
      </c>
      <c r="R3" s="3" t="s">
        <v>65</v>
      </c>
      <c r="S3" s="3" t="s">
        <v>63</v>
      </c>
      <c r="T3" s="3" t="s">
        <v>64</v>
      </c>
      <c r="U3" s="48" t="s">
        <v>84</v>
      </c>
      <c r="V3" s="3" t="s">
        <v>25</v>
      </c>
      <c r="W3" s="48" t="s">
        <v>93</v>
      </c>
      <c r="X3" s="48" t="s">
        <v>38</v>
      </c>
      <c r="Y3" s="3" t="s">
        <v>74</v>
      </c>
      <c r="Z3" s="48" t="s">
        <v>77</v>
      </c>
    </row>
    <row r="4" spans="1:26" x14ac:dyDescent="0.25">
      <c r="L4" s="48"/>
      <c r="Z4" s="60">
        <v>2020.77</v>
      </c>
    </row>
    <row r="5" spans="1:26" s="47" customFormat="1" x14ac:dyDescent="0.25">
      <c r="Z5" s="76"/>
    </row>
    <row r="6" spans="1:26" x14ac:dyDescent="0.25">
      <c r="A6" s="47" t="s">
        <v>94</v>
      </c>
      <c r="B6" s="47" t="s">
        <v>86</v>
      </c>
      <c r="C6" s="47" t="s">
        <v>85</v>
      </c>
      <c r="D6" s="47" t="s">
        <v>95</v>
      </c>
      <c r="E6" s="37"/>
      <c r="F6" s="10">
        <v>169.12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169.12</v>
      </c>
      <c r="R6" s="10"/>
      <c r="S6" s="10"/>
      <c r="T6" s="10"/>
      <c r="U6" s="52"/>
      <c r="V6" s="52"/>
      <c r="W6" s="52"/>
      <c r="X6" s="55">
        <f>SUM(K6:V6)</f>
        <v>169.12</v>
      </c>
      <c r="Y6" s="45"/>
      <c r="Z6" s="77">
        <f>Z4+J6-X6</f>
        <v>1851.65</v>
      </c>
    </row>
    <row r="7" spans="1:26" x14ac:dyDescent="0.25">
      <c r="A7" t="s">
        <v>96</v>
      </c>
      <c r="B7" t="s">
        <v>67</v>
      </c>
      <c r="C7" t="s">
        <v>81</v>
      </c>
      <c r="D7" t="s">
        <v>97</v>
      </c>
      <c r="E7" s="41">
        <v>179.2</v>
      </c>
      <c r="F7" s="9"/>
      <c r="G7" s="41"/>
      <c r="H7" s="9"/>
      <c r="I7" s="9">
        <v>179.2</v>
      </c>
      <c r="J7" s="70">
        <f t="shared" ref="J7:J8" si="0">SUM(G7:I7)</f>
        <v>179.2</v>
      </c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71">
        <f>Z6+J7-X7</f>
        <v>2030.8500000000001</v>
      </c>
    </row>
    <row r="8" spans="1:26" s="47" customFormat="1" x14ac:dyDescent="0.25">
      <c r="A8" s="47" t="s">
        <v>80</v>
      </c>
      <c r="B8" s="47" t="s">
        <v>39</v>
      </c>
      <c r="C8" s="47" t="s">
        <v>81</v>
      </c>
      <c r="D8" s="47" t="s">
        <v>98</v>
      </c>
      <c r="E8" s="41">
        <v>2040</v>
      </c>
      <c r="F8" s="51"/>
      <c r="G8" s="41">
        <v>2040</v>
      </c>
      <c r="H8" s="51"/>
      <c r="I8" s="51"/>
      <c r="J8" s="70">
        <f t="shared" si="0"/>
        <v>2040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0</v>
      </c>
      <c r="Y8" s="46"/>
      <c r="Z8" s="71">
        <f>Z7+J8-X8</f>
        <v>4070.8500000000004</v>
      </c>
    </row>
    <row r="9" spans="1:26" s="47" customFormat="1" x14ac:dyDescent="0.25">
      <c r="A9" s="47" t="s">
        <v>99</v>
      </c>
      <c r="B9" s="47" t="s">
        <v>86</v>
      </c>
      <c r="C9" s="47" t="s">
        <v>85</v>
      </c>
      <c r="D9" s="36" t="s">
        <v>100</v>
      </c>
      <c r="E9" s="41"/>
      <c r="F9" s="51">
        <v>169.12</v>
      </c>
      <c r="G9" s="41"/>
      <c r="H9" s="51"/>
      <c r="I9" s="51"/>
      <c r="J9" s="70"/>
      <c r="K9" s="51"/>
      <c r="L9" s="51"/>
      <c r="M9" s="51"/>
      <c r="N9" s="51"/>
      <c r="O9" s="51"/>
      <c r="P9" s="51"/>
      <c r="Q9" s="51">
        <v>169.12</v>
      </c>
      <c r="R9" s="51"/>
      <c r="S9" s="51"/>
      <c r="T9" s="51"/>
      <c r="U9" s="51"/>
      <c r="V9" s="51"/>
      <c r="W9" s="51"/>
      <c r="X9" s="51">
        <f>SUM(K9:V9)</f>
        <v>169.12</v>
      </c>
      <c r="Y9" s="46"/>
      <c r="Z9" s="72">
        <f>Z8+J9-X9</f>
        <v>3901.7300000000005</v>
      </c>
    </row>
    <row r="10" spans="1:26" x14ac:dyDescent="0.25">
      <c r="A10" t="s">
        <v>101</v>
      </c>
      <c r="B10" t="s">
        <v>87</v>
      </c>
      <c r="C10" t="s">
        <v>85</v>
      </c>
      <c r="D10" s="36" t="s">
        <v>102</v>
      </c>
      <c r="E10" s="41"/>
      <c r="F10" s="9">
        <v>260</v>
      </c>
      <c r="G10" s="41"/>
      <c r="H10" s="9"/>
      <c r="I10" s="9"/>
      <c r="J10" s="56"/>
      <c r="K10" s="9">
        <v>260</v>
      </c>
      <c r="L10" s="9"/>
      <c r="M10" s="9"/>
      <c r="N10" s="9"/>
      <c r="O10" s="9"/>
      <c r="P10" s="9"/>
      <c r="Q10" s="9"/>
      <c r="R10" s="9"/>
      <c r="S10" s="9"/>
      <c r="T10" s="9"/>
      <c r="U10" s="51"/>
      <c r="V10" s="51"/>
      <c r="W10" s="51"/>
      <c r="X10" s="51">
        <f t="shared" ref="X10:X18" si="1">SUM(K10:V10)</f>
        <v>260</v>
      </c>
      <c r="Y10" s="46"/>
      <c r="Z10" s="72">
        <f t="shared" ref="Z10:Z18" si="2">Z9+J10-X10</f>
        <v>3641.7300000000005</v>
      </c>
    </row>
    <row r="11" spans="1:26" x14ac:dyDescent="0.25">
      <c r="B11" t="s">
        <v>88</v>
      </c>
      <c r="C11" t="s">
        <v>85</v>
      </c>
      <c r="D11" s="36" t="s">
        <v>103</v>
      </c>
      <c r="E11" s="41"/>
      <c r="F11" s="9">
        <v>17.88</v>
      </c>
      <c r="G11" s="41"/>
      <c r="H11" s="9"/>
      <c r="I11" s="9"/>
      <c r="J11" s="54"/>
      <c r="K11" s="9"/>
      <c r="L11" s="9"/>
      <c r="M11" s="9"/>
      <c r="N11" s="9"/>
      <c r="O11" s="9">
        <v>17.88</v>
      </c>
      <c r="P11" s="9"/>
      <c r="Q11" s="9"/>
      <c r="R11" s="9"/>
      <c r="S11" s="9"/>
      <c r="T11" s="9"/>
      <c r="U11" s="51"/>
      <c r="V11" s="51"/>
      <c r="W11" s="51"/>
      <c r="X11" s="51">
        <f t="shared" si="1"/>
        <v>17.88</v>
      </c>
      <c r="Y11" s="46"/>
      <c r="Z11" s="72">
        <f t="shared" si="2"/>
        <v>3623.8500000000004</v>
      </c>
    </row>
    <row r="12" spans="1:26" x14ac:dyDescent="0.25">
      <c r="B12" t="s">
        <v>104</v>
      </c>
      <c r="C12" t="s">
        <v>85</v>
      </c>
      <c r="D12" s="36" t="s">
        <v>105</v>
      </c>
      <c r="E12" s="41"/>
      <c r="F12" s="9">
        <v>370</v>
      </c>
      <c r="G12" s="41"/>
      <c r="H12" s="9"/>
      <c r="I12" s="9"/>
      <c r="J12" s="54"/>
      <c r="K12" s="9"/>
      <c r="L12" s="9"/>
      <c r="M12" s="9"/>
      <c r="N12" s="9">
        <v>370</v>
      </c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370</v>
      </c>
      <c r="Y12" s="46"/>
      <c r="Z12" s="72">
        <f t="shared" si="2"/>
        <v>3253.8500000000004</v>
      </c>
    </row>
    <row r="13" spans="1:26" x14ac:dyDescent="0.25">
      <c r="A13" t="s">
        <v>107</v>
      </c>
      <c r="B13" t="s">
        <v>86</v>
      </c>
      <c r="C13" t="s">
        <v>106</v>
      </c>
      <c r="E13" s="41"/>
      <c r="F13" s="42">
        <v>-169.12</v>
      </c>
      <c r="G13" s="9"/>
      <c r="H13" s="9"/>
      <c r="I13" s="9"/>
      <c r="J13" s="54"/>
      <c r="K13" s="9"/>
      <c r="L13" s="9"/>
      <c r="M13" s="9"/>
      <c r="N13" s="9"/>
      <c r="O13" s="9"/>
      <c r="P13" s="9"/>
      <c r="Q13" s="9">
        <v>-169.12</v>
      </c>
      <c r="R13" s="9"/>
      <c r="S13" s="9"/>
      <c r="T13" s="9"/>
      <c r="U13" s="51"/>
      <c r="V13" s="51"/>
      <c r="W13" s="51"/>
      <c r="X13" s="51">
        <f t="shared" si="1"/>
        <v>-169.12</v>
      </c>
      <c r="Y13" s="46"/>
      <c r="Z13" s="72">
        <f t="shared" si="2"/>
        <v>3422.9700000000003</v>
      </c>
    </row>
    <row r="14" spans="1:26" x14ac:dyDescent="0.25">
      <c r="A14" t="s">
        <v>108</v>
      </c>
      <c r="B14" t="s">
        <v>109</v>
      </c>
      <c r="C14" t="s">
        <v>85</v>
      </c>
      <c r="D14" t="s">
        <v>113</v>
      </c>
      <c r="E14" s="41"/>
      <c r="F14" s="42">
        <v>59.99</v>
      </c>
      <c r="G14" s="9"/>
      <c r="H14" s="9"/>
      <c r="I14" s="9"/>
      <c r="J14" s="54"/>
      <c r="K14" s="9"/>
      <c r="L14" s="9"/>
      <c r="M14" s="9"/>
      <c r="N14" s="9"/>
      <c r="O14" s="9"/>
      <c r="P14" s="9"/>
      <c r="Q14" s="9">
        <v>59.99</v>
      </c>
      <c r="R14" s="9"/>
      <c r="S14" s="9"/>
      <c r="T14" s="9"/>
      <c r="U14" s="51"/>
      <c r="V14" s="51"/>
      <c r="W14" s="51"/>
      <c r="X14" s="51">
        <f t="shared" si="1"/>
        <v>59.99</v>
      </c>
      <c r="Y14" s="46">
        <v>10</v>
      </c>
      <c r="Z14" s="72">
        <f t="shared" si="2"/>
        <v>3362.9800000000005</v>
      </c>
    </row>
    <row r="15" spans="1:26" x14ac:dyDescent="0.25">
      <c r="A15" t="s">
        <v>110</v>
      </c>
      <c r="B15" t="s">
        <v>111</v>
      </c>
      <c r="C15" t="s">
        <v>112</v>
      </c>
      <c r="D15" t="s">
        <v>114</v>
      </c>
      <c r="E15" s="41"/>
      <c r="F15" s="42">
        <v>120</v>
      </c>
      <c r="G15" s="9"/>
      <c r="H15" s="9"/>
      <c r="I15" s="9"/>
      <c r="J15" s="56"/>
      <c r="K15" s="9"/>
      <c r="L15" s="9"/>
      <c r="M15" s="9"/>
      <c r="N15" s="9"/>
      <c r="O15" s="9"/>
      <c r="P15" s="9">
        <v>120</v>
      </c>
      <c r="Q15" s="9"/>
      <c r="R15" s="9"/>
      <c r="S15" s="9"/>
      <c r="T15" s="9"/>
      <c r="U15" s="51"/>
      <c r="V15" s="51"/>
      <c r="W15" s="51"/>
      <c r="X15" s="51">
        <f t="shared" si="1"/>
        <v>120</v>
      </c>
      <c r="Y15" s="46"/>
      <c r="Z15" s="72">
        <f t="shared" si="2"/>
        <v>3242.9800000000005</v>
      </c>
    </row>
    <row r="16" spans="1:26" x14ac:dyDescent="0.25">
      <c r="A16" t="s">
        <v>119</v>
      </c>
      <c r="B16" t="s">
        <v>87</v>
      </c>
      <c r="C16" t="s">
        <v>85</v>
      </c>
      <c r="D16" t="s">
        <v>120</v>
      </c>
      <c r="E16" s="41"/>
      <c r="F16" s="42">
        <v>260</v>
      </c>
      <c r="G16" s="9"/>
      <c r="H16" s="9"/>
      <c r="I16" s="9"/>
      <c r="J16" s="56"/>
      <c r="K16" s="9">
        <v>260</v>
      </c>
      <c r="L16" s="9"/>
      <c r="M16" s="9"/>
      <c r="N16" s="9"/>
      <c r="O16" s="9"/>
      <c r="P16" s="9"/>
      <c r="Q16" s="9"/>
      <c r="R16" s="9"/>
      <c r="S16" s="9"/>
      <c r="T16" s="9"/>
      <c r="U16" s="51"/>
      <c r="V16" s="51"/>
      <c r="W16" s="51"/>
      <c r="X16" s="51">
        <f t="shared" si="1"/>
        <v>260</v>
      </c>
      <c r="Y16" s="46"/>
      <c r="Z16" s="72">
        <f t="shared" si="2"/>
        <v>2982.9800000000005</v>
      </c>
    </row>
    <row r="17" spans="1:26" x14ac:dyDescent="0.25">
      <c r="A17" t="s">
        <v>121</v>
      </c>
      <c r="B17" t="s">
        <v>122</v>
      </c>
      <c r="C17" t="s">
        <v>123</v>
      </c>
      <c r="D17" t="s">
        <v>124</v>
      </c>
      <c r="E17" s="41"/>
      <c r="F17" s="42">
        <v>35</v>
      </c>
      <c r="G17" s="9"/>
      <c r="H17" s="9"/>
      <c r="I17" s="9"/>
      <c r="J17" s="56"/>
      <c r="K17" s="9"/>
      <c r="L17" s="9"/>
      <c r="M17" s="9"/>
      <c r="N17" s="9"/>
      <c r="O17" s="9"/>
      <c r="P17" s="9"/>
      <c r="Q17" s="9">
        <v>35</v>
      </c>
      <c r="R17" s="9"/>
      <c r="S17" s="9"/>
      <c r="T17" s="9"/>
      <c r="U17" s="51"/>
      <c r="V17" s="51"/>
      <c r="W17" s="51"/>
      <c r="X17" s="51">
        <f t="shared" si="1"/>
        <v>35</v>
      </c>
      <c r="Y17" s="46"/>
      <c r="Z17" s="72">
        <f t="shared" si="2"/>
        <v>2947.9800000000005</v>
      </c>
    </row>
    <row r="18" spans="1:26" x14ac:dyDescent="0.25">
      <c r="A18" t="s">
        <v>125</v>
      </c>
      <c r="B18" t="s">
        <v>39</v>
      </c>
      <c r="C18" s="73" t="s">
        <v>85</v>
      </c>
      <c r="D18" t="s">
        <v>126</v>
      </c>
      <c r="E18" s="41"/>
      <c r="F18" s="42">
        <v>364.73</v>
      </c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>
        <v>364.73</v>
      </c>
      <c r="S18" s="9"/>
      <c r="T18" s="9"/>
      <c r="U18" s="51"/>
      <c r="V18" s="51"/>
      <c r="W18" s="51"/>
      <c r="X18" s="51">
        <f t="shared" si="1"/>
        <v>364.73</v>
      </c>
      <c r="Y18" s="46">
        <v>60.79</v>
      </c>
      <c r="Z18" s="74">
        <f t="shared" si="2"/>
        <v>2583.2500000000005</v>
      </c>
    </row>
    <row r="19" spans="1:26" x14ac:dyDescent="0.25">
      <c r="E19" s="41"/>
      <c r="F19" s="42"/>
      <c r="G19" s="9"/>
      <c r="H19" s="9"/>
      <c r="I19" s="9"/>
      <c r="J19" s="56"/>
      <c r="K19" s="9"/>
      <c r="L19" s="9"/>
      <c r="M19" s="9"/>
      <c r="N19" s="9"/>
      <c r="O19" s="9"/>
      <c r="P19" s="9"/>
      <c r="Q19" s="9"/>
      <c r="R19" s="9"/>
      <c r="S19" s="9"/>
      <c r="T19" s="9"/>
      <c r="U19" s="51"/>
      <c r="V19" s="51"/>
      <c r="W19" s="51"/>
      <c r="X19" s="51"/>
      <c r="Y19" s="46"/>
      <c r="Z19" s="72"/>
    </row>
    <row r="20" spans="1:26" x14ac:dyDescent="0.25">
      <c r="E20" s="41"/>
      <c r="F20" s="42"/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/>
      <c r="Y20" s="46"/>
      <c r="Z20" s="72"/>
    </row>
    <row r="21" spans="1:26" x14ac:dyDescent="0.25">
      <c r="E21" s="41"/>
      <c r="F21" s="42"/>
      <c r="G21" s="9"/>
      <c r="H21" s="9"/>
      <c r="I21" s="9"/>
      <c r="J21" s="56"/>
      <c r="K21" s="9"/>
      <c r="L21" s="9"/>
      <c r="M21" s="9"/>
      <c r="N21" s="9"/>
      <c r="O21" s="9"/>
      <c r="P21" s="9"/>
      <c r="Q21" s="9"/>
      <c r="R21" s="9"/>
      <c r="S21" s="9"/>
      <c r="T21" s="9"/>
      <c r="U21" s="51"/>
      <c r="V21" s="51"/>
      <c r="W21" s="51"/>
      <c r="X21" s="51"/>
      <c r="Y21" s="46"/>
      <c r="Z21" s="72"/>
    </row>
    <row r="22" spans="1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8"/>
    </row>
    <row r="23" spans="1:26" x14ac:dyDescent="0.25">
      <c r="E23" s="41"/>
      <c r="F23" s="42"/>
      <c r="G23" s="9"/>
      <c r="H23" s="9"/>
      <c r="I23" s="9"/>
      <c r="J23" s="56"/>
      <c r="K23" s="9"/>
      <c r="L23" s="9"/>
      <c r="M23" s="9"/>
      <c r="N23" s="9"/>
      <c r="O23" s="9"/>
      <c r="P23" s="9"/>
      <c r="Q23" s="9"/>
      <c r="R23" s="9"/>
      <c r="S23" s="9"/>
      <c r="T23" s="9"/>
      <c r="U23" s="51"/>
      <c r="V23" s="51"/>
      <c r="W23" s="51"/>
      <c r="X23" s="56"/>
      <c r="Y23" s="46"/>
      <c r="Z23" s="61"/>
    </row>
    <row r="24" spans="1:26" x14ac:dyDescent="0.25">
      <c r="E24" s="41"/>
      <c r="F24" s="42"/>
      <c r="G24" s="9"/>
      <c r="H24" s="9"/>
      <c r="I24" s="9"/>
      <c r="J24" s="56"/>
      <c r="K24" s="9"/>
      <c r="L24" s="9"/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6"/>
      <c r="Y24" s="46"/>
      <c r="Z24" s="61"/>
    </row>
    <row r="25" spans="1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6"/>
      <c r="Y25" s="46"/>
      <c r="Z25" s="61"/>
    </row>
    <row r="26" spans="1:26" x14ac:dyDescent="0.25">
      <c r="E26" s="41"/>
      <c r="F26" s="42"/>
      <c r="G26" s="9"/>
      <c r="H26" s="9"/>
      <c r="I26" s="9"/>
      <c r="J26" s="59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6"/>
      <c r="Y26" s="46"/>
      <c r="Z26" s="61"/>
    </row>
    <row r="27" spans="1:26" x14ac:dyDescent="0.25">
      <c r="C27" s="3" t="s">
        <v>11</v>
      </c>
      <c r="E27" s="40">
        <f>SUM(G27:I27)</f>
        <v>2219.1999999999998</v>
      </c>
      <c r="F27" s="22">
        <f>SUM(K27:V27)</f>
        <v>1656.7200000000003</v>
      </c>
      <c r="G27" s="40">
        <f>SUM(G6:G26)</f>
        <v>2040</v>
      </c>
      <c r="H27" s="22">
        <f t="shared" ref="H27:Y27" si="3">SUM(H6:H26)</f>
        <v>0</v>
      </c>
      <c r="I27" s="22">
        <f t="shared" si="3"/>
        <v>179.2</v>
      </c>
      <c r="J27" s="55">
        <f>SUM(J6:J26)</f>
        <v>2219.1999999999998</v>
      </c>
      <c r="K27" s="22">
        <f t="shared" si="3"/>
        <v>520</v>
      </c>
      <c r="L27" s="22">
        <f t="shared" si="3"/>
        <v>0</v>
      </c>
      <c r="M27" s="22">
        <f t="shared" si="3"/>
        <v>0</v>
      </c>
      <c r="N27" s="22">
        <f t="shared" si="3"/>
        <v>370</v>
      </c>
      <c r="O27" s="22">
        <f t="shared" si="3"/>
        <v>17.88</v>
      </c>
      <c r="P27" s="22">
        <f t="shared" si="3"/>
        <v>120</v>
      </c>
      <c r="Q27" s="22">
        <f t="shared" si="3"/>
        <v>264.11</v>
      </c>
      <c r="R27" s="22">
        <f t="shared" si="3"/>
        <v>364.73</v>
      </c>
      <c r="S27" s="22">
        <f t="shared" si="3"/>
        <v>0</v>
      </c>
      <c r="T27" s="22">
        <f t="shared" si="3"/>
        <v>0</v>
      </c>
      <c r="U27" s="53">
        <f t="shared" si="3"/>
        <v>0</v>
      </c>
      <c r="V27" s="53">
        <f t="shared" si="3"/>
        <v>0</v>
      </c>
      <c r="W27" s="53">
        <f t="shared" si="3"/>
        <v>0</v>
      </c>
      <c r="X27" s="53">
        <f t="shared" si="3"/>
        <v>1656.72</v>
      </c>
      <c r="Y27" s="55">
        <f t="shared" si="3"/>
        <v>70.789999999999992</v>
      </c>
      <c r="Z27" s="54"/>
    </row>
    <row r="28" spans="1:26" x14ac:dyDescent="0.25">
      <c r="E28" s="38"/>
      <c r="F28" s="39"/>
      <c r="J28" s="54"/>
      <c r="V28" s="50"/>
      <c r="W28" s="50"/>
      <c r="X28" s="50"/>
      <c r="Y28" s="54"/>
      <c r="Z28" s="54"/>
    </row>
    <row r="29" spans="1:26" x14ac:dyDescent="0.25">
      <c r="C29" s="3" t="s">
        <v>69</v>
      </c>
      <c r="E29" s="41">
        <f>SUM(G29:I29)</f>
        <v>0</v>
      </c>
      <c r="F29" s="42">
        <f>Budget!H21</f>
        <v>0</v>
      </c>
      <c r="G29" s="4">
        <f>Budget!H33</f>
        <v>0</v>
      </c>
      <c r="H29" s="4">
        <f>Budget!H26</f>
        <v>0</v>
      </c>
      <c r="I29" s="4">
        <f>Budget!H24</f>
        <v>0</v>
      </c>
      <c r="J29" s="56"/>
      <c r="K29" s="4">
        <f>Budget!H7</f>
        <v>520</v>
      </c>
      <c r="L29" s="4">
        <f>Budget!H8</f>
        <v>20</v>
      </c>
      <c r="M29" s="4">
        <f>Budget!H12</f>
        <v>50</v>
      </c>
      <c r="N29" s="4">
        <f>Budget!H13</f>
        <v>350</v>
      </c>
      <c r="O29" s="4">
        <f>Budget!H14</f>
        <v>175</v>
      </c>
      <c r="P29" s="4">
        <f>Budget!H11</f>
        <v>120</v>
      </c>
      <c r="Q29" s="4">
        <f>Budget!H17</f>
        <v>200</v>
      </c>
      <c r="R29" s="4">
        <f>Budget!H20</f>
        <v>2410</v>
      </c>
      <c r="S29" s="4">
        <f>Budget!H15</f>
        <v>375</v>
      </c>
      <c r="T29" s="4">
        <f>Budget!H18</f>
        <v>100</v>
      </c>
      <c r="U29" s="4">
        <f>Budget!H16</f>
        <v>200</v>
      </c>
      <c r="V29" s="51">
        <f>Budget!H9</f>
        <v>50</v>
      </c>
      <c r="W29" s="51"/>
      <c r="X29" s="62"/>
      <c r="Y29" s="64"/>
      <c r="Z29" s="54"/>
    </row>
    <row r="30" spans="1:26" x14ac:dyDescent="0.25">
      <c r="E30" s="38"/>
      <c r="F30" s="39"/>
      <c r="J30" s="68"/>
      <c r="V30" s="50"/>
      <c r="W30" s="50"/>
      <c r="X30" s="66" t="s">
        <v>78</v>
      </c>
      <c r="Y30" s="67" t="s">
        <v>78</v>
      </c>
      <c r="Z30" s="54"/>
    </row>
    <row r="31" spans="1:26" ht="15.75" thickBot="1" x14ac:dyDescent="0.3">
      <c r="C31" s="3" t="s">
        <v>40</v>
      </c>
      <c r="E31" s="44">
        <f>E29-E27</f>
        <v>-2219.1999999999998</v>
      </c>
      <c r="F31" s="44">
        <f>F29-F27</f>
        <v>-1656.7200000000003</v>
      </c>
      <c r="G31" s="57">
        <f t="shared" ref="G31:V31" si="4">G29-G27</f>
        <v>-2040</v>
      </c>
      <c r="H31" s="57">
        <f t="shared" si="4"/>
        <v>0</v>
      </c>
      <c r="I31" s="57">
        <f t="shared" si="4"/>
        <v>-179.2</v>
      </c>
      <c r="J31" s="57">
        <f t="shared" si="4"/>
        <v>-2219.1999999999998</v>
      </c>
      <c r="K31" s="57">
        <f t="shared" si="4"/>
        <v>0</v>
      </c>
      <c r="L31" s="57">
        <f t="shared" si="4"/>
        <v>20</v>
      </c>
      <c r="M31" s="57">
        <f t="shared" si="4"/>
        <v>50</v>
      </c>
      <c r="N31" s="57">
        <f t="shared" si="4"/>
        <v>-20</v>
      </c>
      <c r="O31" s="57">
        <f t="shared" si="4"/>
        <v>157.12</v>
      </c>
      <c r="P31" s="57">
        <f t="shared" si="4"/>
        <v>0</v>
      </c>
      <c r="Q31" s="57">
        <f t="shared" si="4"/>
        <v>-64.110000000000014</v>
      </c>
      <c r="R31" s="57">
        <f t="shared" si="4"/>
        <v>2045.27</v>
      </c>
      <c r="S31" s="57">
        <f t="shared" si="4"/>
        <v>375</v>
      </c>
      <c r="T31" s="57">
        <f t="shared" si="4"/>
        <v>100</v>
      </c>
      <c r="U31" s="57">
        <f t="shared" si="4"/>
        <v>200</v>
      </c>
      <c r="V31" s="57">
        <f t="shared" si="4"/>
        <v>50</v>
      </c>
      <c r="W31" s="79"/>
      <c r="X31" s="63"/>
      <c r="Y31" s="65"/>
      <c r="Z31" s="58"/>
    </row>
    <row r="32" spans="1:26" ht="15.75" thickTop="1" x14ac:dyDescent="0.25"/>
    <row r="34" spans="3:5" x14ac:dyDescent="0.25">
      <c r="C34" s="3" t="s">
        <v>73</v>
      </c>
      <c r="E34" s="4">
        <f>E27-SUM(G27:I27)</f>
        <v>0</v>
      </c>
    </row>
    <row r="35" spans="3:5" x14ac:dyDescent="0.25">
      <c r="C35" s="3" t="s">
        <v>72</v>
      </c>
      <c r="E35" s="4">
        <f>F27-SUM(K27:V27)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H9" sqref="H9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43</v>
      </c>
    </row>
    <row r="2" spans="3:14" ht="21" x14ac:dyDescent="0.35">
      <c r="C2" s="49" t="s">
        <v>90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44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45</v>
      </c>
      <c r="H10" s="47">
        <v>250</v>
      </c>
    </row>
    <row r="11" spans="3:14" x14ac:dyDescent="0.25">
      <c r="C11" s="47" t="s">
        <v>46</v>
      </c>
      <c r="H11" s="47">
        <v>120</v>
      </c>
    </row>
    <row r="12" spans="3:14" x14ac:dyDescent="0.25">
      <c r="C12" s="47" t="s">
        <v>47</v>
      </c>
      <c r="H12" s="47">
        <v>50</v>
      </c>
    </row>
    <row r="13" spans="3:14" x14ac:dyDescent="0.25">
      <c r="C13" s="47" t="s">
        <v>48</v>
      </c>
      <c r="H13" s="47">
        <v>350</v>
      </c>
    </row>
    <row r="14" spans="3:14" x14ac:dyDescent="0.25">
      <c r="C14" s="47" t="s">
        <v>49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50</v>
      </c>
      <c r="H16" s="47">
        <v>200</v>
      </c>
    </row>
    <row r="17" spans="3:8" x14ac:dyDescent="0.25">
      <c r="C17" s="47" t="s">
        <v>91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51</v>
      </c>
    </row>
    <row r="24" spans="3:8" x14ac:dyDescent="0.25">
      <c r="C24" s="47" t="s">
        <v>52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53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92</v>
      </c>
      <c r="H32" s="5">
        <v>2040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2021-12-08T11:53:10Z</dcterms:modified>
  <cp:category/>
  <cp:contentStatus/>
</cp:coreProperties>
</file>