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3628BF5D-4E15-4B9F-A53E-C76668349B51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5" l="1"/>
  <c r="Y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K30" i="15"/>
  <c r="J8" i="15"/>
  <c r="J30" i="15" l="1"/>
  <c r="H26" i="13"/>
  <c r="H20" i="13"/>
  <c r="H29" i="13" s="1"/>
  <c r="B27" i="3" l="1"/>
  <c r="U32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4" i="15"/>
  <c r="H28" i="3"/>
  <c r="B32" i="3" l="1"/>
  <c r="G30" i="15" l="1"/>
  <c r="B7" i="3" s="1"/>
  <c r="X7" i="15" l="1"/>
  <c r="X6" i="15"/>
  <c r="J34" i="15" l="1"/>
  <c r="X30" i="15"/>
  <c r="Z6" i="15"/>
  <c r="Z7" i="15" s="1"/>
  <c r="Z8" i="15" s="1"/>
  <c r="R32" i="15" l="1"/>
  <c r="F32" i="15"/>
  <c r="H32" i="15"/>
  <c r="I32" i="15"/>
  <c r="V32" i="15"/>
  <c r="T32" i="15"/>
  <c r="S32" i="15"/>
  <c r="Q32" i="15"/>
  <c r="P32" i="15"/>
  <c r="O32" i="15"/>
  <c r="N32" i="15"/>
  <c r="M32" i="15"/>
  <c r="L32" i="15"/>
  <c r="K32" i="15"/>
  <c r="G32" i="15"/>
  <c r="H30" i="15"/>
  <c r="B19" i="3"/>
  <c r="F19" i="3" s="1"/>
  <c r="B18" i="3"/>
  <c r="F30" i="15" l="1"/>
  <c r="T34" i="15"/>
  <c r="I34" i="15"/>
  <c r="M34" i="15"/>
  <c r="Q34" i="15"/>
  <c r="N34" i="15"/>
  <c r="S34" i="15"/>
  <c r="H34" i="15"/>
  <c r="O34" i="15"/>
  <c r="K34" i="15"/>
  <c r="L34" i="15"/>
  <c r="P34" i="15"/>
  <c r="V34" i="15"/>
  <c r="R34" i="15"/>
  <c r="E32" i="15"/>
  <c r="E38" i="15" l="1"/>
  <c r="B18" i="9"/>
  <c r="F34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0" i="15"/>
  <c r="G34" i="15"/>
  <c r="B12" i="3" l="1"/>
  <c r="B30" i="3" s="1"/>
  <c r="B17" i="9"/>
  <c r="C19" i="9" s="1"/>
  <c r="E37" i="15"/>
  <c r="E34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6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<sst xmlns="http://schemas.openxmlformats.org/spreadsheetml/2006/main" count="126" uniqueCount="102">
  <si>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</si>
  <si>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</si>
  <si>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</si>
  <si>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</si>
  <si>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</si>
  <si>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</si>
  <si>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</si>
  <si>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</si>
  <si>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</si>
  <si>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</si>
  <si>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</si>
  <si>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</si>
  <si>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</si>
  <si>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</si>
  <si>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</si>
  <si>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</si>
  <si>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</si>
  <si>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</si>
  <si>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</si>
  <si>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</si>
  <si>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</si>
  <si>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</si>
  <si>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</si>
  <si>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</si>
  <si>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</si>
  <si>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</si>
  <si>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</si>
  <si>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</si>
  <si>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</si>
  <si>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</si>
  <si>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</si>
  <si>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</si>
  <si>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</si>
  <si>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</si>
  <si>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</si>
  <si>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</si>
  <si>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</si>
  <si>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</si>
  <si>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</si>
  <si>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</si>
  <si>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</si>
  <si>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</si>
  <si>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</si>
  <si>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</si>
  <si>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</si>
  <si>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</si>
  <si>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</si>
  <si>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</si>
  <si>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</si>
  <si>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</si>
  <si>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</si>
  <si>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</si>
  <si>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</si>
  <si>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</si>
  <si>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</si>
  <si>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</si>
  <si>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</si>
  <si>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</si>
  <si>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</si>
  <si>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</si>
  <si>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</si>
  <si>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</si>
  <si>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</si>
  <si>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</si>
  <si>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</si>
  <si>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</si>
  <si>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</si>
  <si>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</si>
  <si>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</si>
  <si>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</si>
  <si>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</si>
  <si>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</si>
  <si>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</si>
  <si>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</si>
  <si>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</si>
  <si>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</si>
  <si>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</si>
  <si>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</si>
  <si>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</si>
  <si>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</si>
  <si>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</si>
  <si>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</si>
  <si>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</si>
  <si>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Full Bank Reconciliation  - 30th April 2022</t>
  </si>
  <si>
    <t>Balance per Bank Statement 30th April 2022</t>
  </si>
  <si>
    <t>Opening Balance 1st April 2022</t>
  </si>
  <si>
    <t>BUDGET 2022/3</t>
  </si>
  <si>
    <t>1 month to 30th April 2022</t>
  </si>
  <si>
    <t>1 month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</si>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</sst>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6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83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84</v>
      </c>
      <c r="B7" s="30">
        <v>1829.46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1829.46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85</v>
      </c>
      <c r="B16" s="30">
        <v>1940.14</v>
      </c>
    </row>
    <row r="17" spans="1:3" ht="15.75" x14ac:dyDescent="0.25">
      <c r="A17" s="27" t="s">
        <v>7</v>
      </c>
      <c r="B17" s="30">
        <f>'Cash book'!E30</f>
        <v>70.790000000000006</v>
      </c>
    </row>
    <row r="18" spans="1:3" ht="15.75" x14ac:dyDescent="0.25">
      <c r="A18" s="27" t="s">
        <v>8</v>
      </c>
      <c r="B18" s="30">
        <f>'Cash book'!F30</f>
        <v>181.47</v>
      </c>
    </row>
    <row r="19" spans="1:3" ht="15.75" x14ac:dyDescent="0.25">
      <c r="A19" s="27" t="s">
        <v>9</v>
      </c>
      <c r="B19" s="23"/>
      <c r="C19" s="30">
        <f>B16+B17-B18</f>
        <v>1829.46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F3" sqref="F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1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88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87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book'!G30</f>
        <v>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book'!I30</f>
        <v>70.790000000000006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book'!H30</f>
        <v>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70.790000000000006</v>
      </c>
      <c r="C12" s="11"/>
      <c r="D12" s="43">
        <f>+H12*$H$1/12</f>
        <v>0</v>
      </c>
      <c r="E12" s="16"/>
      <c r="F12" s="43">
        <f>+B12-D12</f>
        <v>70.790000000000006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book'!K30</f>
        <v>0</v>
      </c>
      <c r="C15" s="11"/>
      <c r="D15" s="11">
        <f t="shared" ref="D15:D27" si="0">+H15*$H$1/12</f>
        <v>43.333333333333336</v>
      </c>
      <c r="E15" s="16"/>
      <c r="F15" s="11">
        <f t="shared" ref="F15:F28" si="1">-B15+D15</f>
        <v>43.333333333333336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book'!L30</f>
        <v>0</v>
      </c>
      <c r="C16" s="11"/>
      <c r="D16" s="11">
        <f t="shared" si="0"/>
        <v>1.6666666666666667</v>
      </c>
      <c r="E16" s="16"/>
      <c r="F16" s="11">
        <f t="shared" si="1"/>
        <v>1.6666666666666667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book'!V30</f>
        <v>0</v>
      </c>
      <c r="C17" s="11"/>
      <c r="D17" s="11">
        <f t="shared" si="0"/>
        <v>4.166666666666667</v>
      </c>
      <c r="E17" s="16"/>
      <c r="F17" s="11">
        <f t="shared" si="1"/>
        <v>4.166666666666667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book'!N30</f>
        <v>0</v>
      </c>
      <c r="C18" s="11"/>
      <c r="D18" s="11">
        <f t="shared" si="0"/>
        <v>50</v>
      </c>
      <c r="E18" s="16"/>
      <c r="F18" s="11">
        <f t="shared" si="1"/>
        <v>50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79</v>
      </c>
      <c r="B19" s="11">
        <f>'Cash book'!M30</f>
        <v>5</v>
      </c>
      <c r="C19" s="11"/>
      <c r="D19" s="11">
        <f t="shared" si="0"/>
        <v>4.166666666666667</v>
      </c>
      <c r="E19" s="16"/>
      <c r="F19" s="11">
        <f t="shared" si="1"/>
        <v>-0.83333333333333304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book'!R30</f>
        <v>0</v>
      </c>
      <c r="C20" s="11"/>
      <c r="D20" s="11">
        <f t="shared" si="0"/>
        <v>200.83333333333334</v>
      </c>
      <c r="E20" s="16"/>
      <c r="F20" s="11">
        <f t="shared" si="1"/>
        <v>200.83333333333334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book'!O30</f>
        <v>0</v>
      </c>
      <c r="C21" s="11"/>
      <c r="D21" s="11">
        <f t="shared" si="0"/>
        <v>14.583333333333334</v>
      </c>
      <c r="E21" s="16"/>
      <c r="F21" s="11">
        <f t="shared" si="1"/>
        <v>14.583333333333334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book'!P30</f>
        <v>0</v>
      </c>
      <c r="C22" s="11"/>
      <c r="D22" s="11">
        <f t="shared" si="0"/>
        <v>10</v>
      </c>
      <c r="E22" s="16"/>
      <c r="F22" s="11">
        <f t="shared" si="1"/>
        <v>10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book'!Q30</f>
        <v>176.47</v>
      </c>
      <c r="C23" s="11"/>
      <c r="D23" s="11">
        <f t="shared" si="0"/>
        <v>16.666666666666668</v>
      </c>
      <c r="E23" s="16"/>
      <c r="F23" s="11">
        <f t="shared" si="1"/>
        <v>-159.80333333333334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book'!S30</f>
        <v>0</v>
      </c>
      <c r="C24" s="11"/>
      <c r="D24" s="11">
        <f t="shared" si="0"/>
        <v>31.25</v>
      </c>
      <c r="E24" s="16"/>
      <c r="F24" s="11">
        <f t="shared" si="1"/>
        <v>31.25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book'!T30</f>
        <v>0</v>
      </c>
      <c r="C25" s="11"/>
      <c r="D25" s="11">
        <f t="shared" si="0"/>
        <v>8.3333333333333339</v>
      </c>
      <c r="E25" s="16"/>
      <c r="F25" s="16">
        <f t="shared" si="1"/>
        <v>8.3333333333333339</v>
      </c>
      <c r="G25" s="11"/>
      <c r="H25" s="11">
        <f>Budget!H18</f>
        <v>100</v>
      </c>
      <c r="I25" s="16"/>
    </row>
    <row r="26" spans="1:9" s="47" customFormat="1" x14ac:dyDescent="0.25">
      <c r="A26" s="47" t="s">
        <v>49</v>
      </c>
      <c r="B26" s="11">
        <f>'Cash book'!U30</f>
        <v>0</v>
      </c>
      <c r="C26" s="11"/>
      <c r="D26" s="11">
        <f t="shared" si="0"/>
        <v>16.666666666666668</v>
      </c>
      <c r="E26" s="16"/>
      <c r="F26" s="16">
        <f t="shared" si="1"/>
        <v>16.666666666666668</v>
      </c>
      <c r="G26" s="11"/>
      <c r="H26" s="11">
        <f>Budget!H16</f>
        <v>200</v>
      </c>
      <c r="I26" s="16"/>
    </row>
    <row r="27" spans="1:9" s="47" customFormat="1" x14ac:dyDescent="0.25">
      <c r="A27" s="47" t="s">
        <v>78</v>
      </c>
      <c r="B27" s="11">
        <f>'Cash book'!U31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181.47</v>
      </c>
      <c r="C28" s="11"/>
      <c r="D28" s="21">
        <f>SUM(D15:D27)</f>
        <v>401.66666666666669</v>
      </c>
      <c r="E28" s="16"/>
      <c r="F28" s="21">
        <f t="shared" si="1"/>
        <v>220.19666666666669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-110.67999999999999</v>
      </c>
      <c r="C30" s="11"/>
      <c r="D30" s="43">
        <f>+D12-D28</f>
        <v>-401.66666666666669</v>
      </c>
      <c r="E30" s="16"/>
      <c r="F30" s="43">
        <f>+B30-D30</f>
        <v>290.98666666666668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1940.14</v>
      </c>
      <c r="H32" s="11"/>
      <c r="I32" s="11"/>
    </row>
    <row r="34" spans="1:9" ht="15.75" thickBot="1" x14ac:dyDescent="0.3">
      <c r="A34" t="s">
        <v>35</v>
      </c>
      <c r="B34" s="25">
        <f>+B30+B32</f>
        <v>1829.46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book'!F30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8"/>
  <sheetViews>
    <sheetView tabSelected="1" topLeftCell="I1" workbookViewId="0">
      <pane ySplit="3" topLeftCell="A4" activePane="bottomLeft" state="frozen"/>
      <selection activeCell="H1" sqref="H1"/>
      <selection pane="bottomLeft" activeCell="Z8" sqref="Z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49" t="s">
        <v>73</v>
      </c>
    </row>
    <row r="2" spans="1:26" ht="21" x14ac:dyDescent="0.35">
      <c r="G2" s="74" t="s">
        <v>37</v>
      </c>
      <c r="K2" s="68" t="s">
        <v>58</v>
      </c>
      <c r="L2" s="80"/>
      <c r="M2" s="3"/>
      <c r="N2" s="3"/>
      <c r="Z2" s="48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48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48" t="s">
        <v>80</v>
      </c>
      <c r="V3" s="3" t="s">
        <v>25</v>
      </c>
      <c r="W3" s="48" t="s">
        <v>82</v>
      </c>
      <c r="X3" s="48" t="s">
        <v>38</v>
      </c>
      <c r="Y3" s="3" t="s">
        <v>72</v>
      </c>
      <c r="Z3" s="48" t="s">
        <v>75</v>
      </c>
    </row>
    <row r="4" spans="1:26" x14ac:dyDescent="0.25">
      <c r="L4" s="48"/>
      <c r="Z4" s="60">
        <v>1940.14</v>
      </c>
    </row>
    <row r="5" spans="1:26" s="47" customFormat="1" x14ac:dyDescent="0.25">
      <c r="Z5" s="75"/>
    </row>
    <row r="6" spans="1:26" x14ac:dyDescent="0.25">
      <c r="A6" s="47" t="s">
        <v>89</v>
      </c>
      <c r="B6" s="47" t="s">
        <v>90</v>
      </c>
      <c r="C6" s="47" t="s">
        <v>91</v>
      </c>
      <c r="D6" s="47" t="s">
        <v>92</v>
      </c>
      <c r="E6" s="37"/>
      <c r="F6" s="10">
        <v>176.47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176.47</v>
      </c>
      <c r="R6" s="10"/>
      <c r="S6" s="10"/>
      <c r="T6" s="10"/>
      <c r="U6" s="52"/>
      <c r="V6" s="52"/>
      <c r="W6" s="52"/>
      <c r="X6" s="55">
        <f>SUM(K6:V6)</f>
        <v>176.47</v>
      </c>
      <c r="Y6" s="45"/>
      <c r="Z6" s="76">
        <f>Z4+J6-X6</f>
        <v>1763.67</v>
      </c>
    </row>
    <row r="7" spans="1:26" x14ac:dyDescent="0.25">
      <c r="A7" t="s">
        <v>93</v>
      </c>
      <c r="B7" t="s">
        <v>94</v>
      </c>
      <c r="C7" t="s">
        <v>95</v>
      </c>
      <c r="D7" t="s">
        <v>96</v>
      </c>
      <c r="E7" s="41"/>
      <c r="F7" s="9">
        <v>5</v>
      </c>
      <c r="G7" s="41"/>
      <c r="H7" s="9"/>
      <c r="I7" s="9"/>
      <c r="J7" s="56"/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70">
        <f>Z6+J7-X7</f>
        <v>1763.67</v>
      </c>
    </row>
    <row r="8" spans="1:26" s="47" customFormat="1" x14ac:dyDescent="0.25">
      <c r="A8" s="47" t="s">
        <v>97</v>
      </c>
      <c r="B8" s="47" t="s">
        <v>98</v>
      </c>
      <c r="C8" s="47" t="s">
        <v>99</v>
      </c>
      <c r="D8" s="47" t="s">
        <v>100</v>
      </c>
      <c r="E8" s="41">
        <v>70.790000000000006</v>
      </c>
      <c r="F8" s="51"/>
      <c r="G8" s="41"/>
      <c r="H8" s="51"/>
      <c r="I8" s="51">
        <v>70.790000000000006</v>
      </c>
      <c r="J8" s="56">
        <f t="shared" ref="J7:J8" si="0">SUM(G8:I8)</f>
        <v>70.790000000000006</v>
      </c>
      <c r="K8" s="51"/>
      <c r="L8" s="51"/>
      <c r="M8" s="51">
        <v>5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5</v>
      </c>
      <c r="Y8" s="46"/>
      <c r="Z8" s="73">
        <f>Z7+J8-X8</f>
        <v>1829.46</v>
      </c>
    </row>
    <row r="9" spans="1:26" s="47" customFormat="1" x14ac:dyDescent="0.25">
      <c r="D9" s="36"/>
      <c r="E9" s="41"/>
      <c r="F9" s="51"/>
      <c r="G9" s="41"/>
      <c r="H9" s="51"/>
      <c r="I9" s="51"/>
      <c r="J9" s="6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6"/>
      <c r="Z9" s="71"/>
    </row>
    <row r="10" spans="1:26" x14ac:dyDescent="0.25">
      <c r="D10" s="36"/>
      <c r="E10" s="41"/>
      <c r="F10" s="9"/>
      <c r="G10" s="41"/>
      <c r="H10" s="9"/>
      <c r="I10" s="9"/>
      <c r="J10" s="56"/>
      <c r="K10" s="9"/>
      <c r="L10" s="9"/>
      <c r="M10" s="9"/>
      <c r="N10" s="9"/>
      <c r="O10" s="9"/>
      <c r="P10" s="9"/>
      <c r="Q10" s="9"/>
      <c r="R10" s="9"/>
      <c r="S10" s="9"/>
      <c r="T10" s="9"/>
      <c r="U10" s="51"/>
      <c r="V10" s="51"/>
      <c r="W10" s="51"/>
      <c r="X10" s="51"/>
      <c r="Y10" s="46"/>
      <c r="Z10" s="71"/>
    </row>
    <row r="11" spans="1:26" x14ac:dyDescent="0.25">
      <c r="D11" s="36"/>
      <c r="E11" s="41"/>
      <c r="F11" s="9"/>
      <c r="G11" s="41"/>
      <c r="H11" s="9"/>
      <c r="I11" s="9"/>
      <c r="J11" s="54"/>
      <c r="K11" s="9"/>
      <c r="L11" s="9"/>
      <c r="M11" s="9"/>
      <c r="N11" s="9"/>
      <c r="O11" s="9"/>
      <c r="P11" s="9"/>
      <c r="Q11" s="9"/>
      <c r="R11" s="9"/>
      <c r="S11" s="9"/>
      <c r="T11" s="9"/>
      <c r="U11" s="51"/>
      <c r="V11" s="51"/>
      <c r="W11" s="51"/>
      <c r="X11" s="51"/>
      <c r="Y11" s="46"/>
      <c r="Z11" s="71"/>
    </row>
    <row r="12" spans="1:26" x14ac:dyDescent="0.25">
      <c r="D12" s="36"/>
      <c r="E12" s="41"/>
      <c r="F12" s="9"/>
      <c r="G12" s="41"/>
      <c r="H12" s="9"/>
      <c r="I12" s="9"/>
      <c r="J12" s="54"/>
      <c r="K12" s="9"/>
      <c r="L12" s="9"/>
      <c r="M12" s="9"/>
      <c r="N12" s="9"/>
      <c r="O12" s="9"/>
      <c r="P12" s="9"/>
      <c r="Q12" s="9"/>
      <c r="R12" s="9"/>
      <c r="S12" s="9"/>
      <c r="T12" s="9"/>
      <c r="U12" s="51"/>
      <c r="V12" s="51"/>
      <c r="W12" s="51"/>
      <c r="X12" s="51"/>
      <c r="Y12" s="46"/>
      <c r="Z12" s="71"/>
    </row>
    <row r="13" spans="1:26" x14ac:dyDescent="0.25">
      <c r="E13" s="41"/>
      <c r="F13" s="42"/>
      <c r="G13" s="9"/>
      <c r="H13" s="9"/>
      <c r="I13" s="9"/>
      <c r="J13" s="54"/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51"/>
      <c r="W13" s="51"/>
      <c r="X13" s="51"/>
      <c r="Y13" s="46"/>
      <c r="Z13" s="71"/>
    </row>
    <row r="14" spans="1:26" x14ac:dyDescent="0.25">
      <c r="E14" s="41"/>
      <c r="F14" s="42"/>
      <c r="G14" s="9"/>
      <c r="H14" s="9"/>
      <c r="I14" s="9"/>
      <c r="J14" s="54"/>
      <c r="K14" s="9"/>
      <c r="L14" s="9"/>
      <c r="M14" s="9"/>
      <c r="N14" s="9"/>
      <c r="O14" s="9"/>
      <c r="P14" s="9"/>
      <c r="Q14" s="9"/>
      <c r="R14" s="9"/>
      <c r="S14" s="9"/>
      <c r="T14" s="9"/>
      <c r="U14" s="51"/>
      <c r="V14" s="51"/>
      <c r="W14" s="51"/>
      <c r="X14" s="51"/>
      <c r="Y14" s="46"/>
      <c r="Z14" s="71"/>
    </row>
    <row r="15" spans="1:26" x14ac:dyDescent="0.25">
      <c r="E15" s="41"/>
      <c r="F15" s="42"/>
      <c r="G15" s="9"/>
      <c r="H15" s="9"/>
      <c r="I15" s="9"/>
      <c r="J15" s="56"/>
      <c r="K15" s="9"/>
      <c r="L15" s="9"/>
      <c r="M15" s="9"/>
      <c r="N15" s="9"/>
      <c r="O15" s="9"/>
      <c r="P15" s="9"/>
      <c r="Q15" s="9"/>
      <c r="R15" s="9"/>
      <c r="S15" s="9"/>
      <c r="T15" s="9"/>
      <c r="U15" s="51"/>
      <c r="V15" s="51"/>
      <c r="W15" s="51"/>
      <c r="X15" s="51"/>
      <c r="Y15" s="46"/>
      <c r="Z15" s="71"/>
    </row>
    <row r="16" spans="1:26" x14ac:dyDescent="0.25">
      <c r="E16" s="41"/>
      <c r="F16" s="42"/>
      <c r="G16" s="9"/>
      <c r="H16" s="9"/>
      <c r="I16" s="9"/>
      <c r="J16" s="56"/>
      <c r="K16" s="9"/>
      <c r="L16" s="9"/>
      <c r="M16" s="9"/>
      <c r="N16" s="9"/>
      <c r="O16" s="9"/>
      <c r="P16" s="9"/>
      <c r="Q16" s="9"/>
      <c r="R16" s="9"/>
      <c r="S16" s="9"/>
      <c r="T16" s="9"/>
      <c r="U16" s="51"/>
      <c r="V16" s="51"/>
      <c r="W16" s="51"/>
      <c r="X16" s="51"/>
      <c r="Y16" s="46"/>
      <c r="Z16" s="71"/>
    </row>
    <row r="17" spans="2:26" x14ac:dyDescent="0.25">
      <c r="E17" s="41"/>
      <c r="F17" s="42"/>
      <c r="G17" s="9"/>
      <c r="H17" s="9"/>
      <c r="I17" s="9"/>
      <c r="J17" s="56"/>
      <c r="K17" s="9"/>
      <c r="L17" s="9"/>
      <c r="M17" s="9"/>
      <c r="N17" s="9"/>
      <c r="O17" s="9"/>
      <c r="P17" s="9"/>
      <c r="Q17" s="9"/>
      <c r="R17" s="9"/>
      <c r="S17" s="9"/>
      <c r="T17" s="9"/>
      <c r="U17" s="51"/>
      <c r="V17" s="51"/>
      <c r="W17" s="51"/>
      <c r="X17" s="51"/>
      <c r="Y17" s="46"/>
      <c r="Z17" s="71"/>
    </row>
    <row r="18" spans="2:26" x14ac:dyDescent="0.25">
      <c r="C18" s="72"/>
      <c r="E18" s="41"/>
      <c r="F18" s="42"/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/>
      <c r="S18" s="9"/>
      <c r="T18" s="9"/>
      <c r="U18" s="51"/>
      <c r="V18" s="51"/>
      <c r="W18" s="51"/>
      <c r="X18" s="51"/>
      <c r="Y18" s="46"/>
      <c r="Z18" s="71"/>
    </row>
    <row r="19" spans="2:26" x14ac:dyDescent="0.25">
      <c r="E19" s="41"/>
      <c r="F19" s="42"/>
      <c r="G19" s="9"/>
      <c r="H19" s="9"/>
      <c r="I19" s="9"/>
      <c r="J19" s="56"/>
      <c r="K19" s="9"/>
      <c r="L19" s="9"/>
      <c r="M19" s="9"/>
      <c r="N19" s="9"/>
      <c r="O19" s="9"/>
      <c r="P19" s="9"/>
      <c r="Q19" s="9"/>
      <c r="R19" s="9"/>
      <c r="S19" s="9"/>
      <c r="T19" s="9"/>
      <c r="U19" s="51"/>
      <c r="V19" s="51"/>
      <c r="W19" s="51"/>
      <c r="X19" s="51"/>
      <c r="Y19" s="46"/>
      <c r="Z19" s="71"/>
    </row>
    <row r="20" spans="2:26" x14ac:dyDescent="0.25">
      <c r="E20" s="41"/>
      <c r="F20" s="42"/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/>
      <c r="Y20" s="46"/>
      <c r="Z20" s="71"/>
    </row>
    <row r="21" spans="2:26" x14ac:dyDescent="0.25">
      <c r="E21" s="41"/>
      <c r="F21" s="42"/>
      <c r="G21" s="9"/>
      <c r="H21" s="9"/>
      <c r="I21" s="9"/>
      <c r="J21" s="56"/>
      <c r="K21" s="9"/>
      <c r="L21" s="9"/>
      <c r="M21" s="9"/>
      <c r="N21" s="9"/>
      <c r="O21" s="9"/>
      <c r="P21" s="9"/>
      <c r="Q21" s="9"/>
      <c r="R21" s="9"/>
      <c r="S21" s="9"/>
      <c r="T21" s="9"/>
      <c r="U21" s="51"/>
      <c r="V21" s="51"/>
      <c r="W21" s="51"/>
      <c r="X21" s="51"/>
      <c r="Y21" s="46"/>
      <c r="Z21" s="71"/>
    </row>
    <row r="22" spans="2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1"/>
    </row>
    <row r="23" spans="2:26" s="47" customFormat="1" x14ac:dyDescent="0.25">
      <c r="E23" s="41"/>
      <c r="F23" s="56"/>
      <c r="G23" s="51"/>
      <c r="H23" s="51"/>
      <c r="I23" s="51"/>
      <c r="J23" s="56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46"/>
      <c r="Z23" s="71"/>
    </row>
    <row r="24" spans="2:26" x14ac:dyDescent="0.25">
      <c r="E24" s="41"/>
      <c r="F24" s="42"/>
      <c r="G24" s="9"/>
      <c r="H24" s="9"/>
      <c r="I24" s="9"/>
      <c r="J24" s="56"/>
      <c r="K24" s="9"/>
      <c r="L24" s="9"/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1"/>
      <c r="Y24" s="46"/>
      <c r="Z24" s="71"/>
    </row>
    <row r="25" spans="2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1"/>
      <c r="Y25" s="46"/>
      <c r="Z25" s="71"/>
    </row>
    <row r="26" spans="2:26" x14ac:dyDescent="0.25">
      <c r="E26" s="41"/>
      <c r="F26" s="42"/>
      <c r="G26" s="9"/>
      <c r="H26" s="9"/>
      <c r="I26" s="9"/>
      <c r="J26" s="56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1"/>
      <c r="Y26" s="46"/>
      <c r="Z26" s="71"/>
    </row>
    <row r="27" spans="2:26" x14ac:dyDescent="0.25">
      <c r="E27" s="41"/>
      <c r="F27" s="42"/>
      <c r="G27" s="9"/>
      <c r="H27" s="9"/>
      <c r="I27" s="9"/>
      <c r="J27" s="56"/>
      <c r="K27" s="9"/>
      <c r="L27" s="9"/>
      <c r="M27" s="9"/>
      <c r="N27" s="9"/>
      <c r="O27" s="9"/>
      <c r="P27" s="9"/>
      <c r="Q27" s="9"/>
      <c r="R27" s="9"/>
      <c r="S27" s="9"/>
      <c r="T27" s="9"/>
      <c r="U27" s="51"/>
      <c r="V27" s="51"/>
      <c r="W27" s="51"/>
      <c r="X27" s="51"/>
      <c r="Y27" s="46"/>
      <c r="Z27" s="71"/>
    </row>
    <row r="28" spans="2:26" s="47" customFormat="1" x14ac:dyDescent="0.25">
      <c r="E28" s="41"/>
      <c r="F28" s="56"/>
      <c r="G28" s="51"/>
      <c r="H28" s="51"/>
      <c r="I28" s="51"/>
      <c r="J28" s="56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6"/>
      <c r="Y28" s="56"/>
      <c r="Z28" s="79"/>
    </row>
    <row r="29" spans="2:26" s="47" customFormat="1" x14ac:dyDescent="0.25">
      <c r="E29" s="41"/>
      <c r="F29" s="59"/>
      <c r="G29" s="51"/>
      <c r="H29" s="51"/>
      <c r="I29" s="51"/>
      <c r="J29" s="5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9"/>
      <c r="Y29" s="56"/>
      <c r="Z29" s="78"/>
    </row>
    <row r="30" spans="2:26" x14ac:dyDescent="0.25">
      <c r="C30" s="3" t="s">
        <v>11</v>
      </c>
      <c r="E30" s="40">
        <f>SUM(G30:I30)</f>
        <v>70.790000000000006</v>
      </c>
      <c r="F30" s="22">
        <f>SUM(K30:V30)</f>
        <v>181.47</v>
      </c>
      <c r="G30" s="40">
        <f>SUM(G6:G27)</f>
        <v>0</v>
      </c>
      <c r="H30" s="22">
        <f>SUM(H6:H27)</f>
        <v>0</v>
      </c>
      <c r="I30" s="22">
        <f>SUM(I6:I29)</f>
        <v>70.790000000000006</v>
      </c>
      <c r="J30" s="55">
        <f>SUM(J6:J29)</f>
        <v>70.790000000000006</v>
      </c>
      <c r="K30" s="22">
        <f>SUM(K6:K29)</f>
        <v>0</v>
      </c>
      <c r="L30" s="53">
        <f t="shared" ref="L30:W30" si="1">SUM(L6:L29)</f>
        <v>0</v>
      </c>
      <c r="M30" s="53">
        <f t="shared" si="1"/>
        <v>5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176.47</v>
      </c>
      <c r="R30" s="53">
        <f t="shared" si="1"/>
        <v>0</v>
      </c>
      <c r="S30" s="53">
        <f t="shared" si="1"/>
        <v>0</v>
      </c>
      <c r="T30" s="53">
        <f t="shared" si="1"/>
        <v>0</v>
      </c>
      <c r="U30" s="53">
        <f t="shared" si="1"/>
        <v>0</v>
      </c>
      <c r="V30" s="53">
        <f t="shared" si="1"/>
        <v>0</v>
      </c>
      <c r="W30" s="53">
        <f t="shared" si="1"/>
        <v>0</v>
      </c>
      <c r="X30" s="53">
        <f>SUM(X6:X29)</f>
        <v>181.47</v>
      </c>
      <c r="Y30" s="55">
        <f>SUM(Y6:Y29)</f>
        <v>0</v>
      </c>
      <c r="Z30" s="54"/>
    </row>
    <row r="31" spans="2:26" x14ac:dyDescent="0.25">
      <c r="E31" s="38"/>
      <c r="F31" s="39"/>
      <c r="J31" s="54"/>
      <c r="V31" s="50"/>
      <c r="W31" s="50"/>
      <c r="X31" s="50"/>
      <c r="Y31" s="54"/>
      <c r="Z31" s="54"/>
    </row>
    <row r="32" spans="2:26" x14ac:dyDescent="0.25">
      <c r="C32" s="3" t="s">
        <v>67</v>
      </c>
      <c r="E32" s="41">
        <f>SUM(G32:I32)</f>
        <v>0</v>
      </c>
      <c r="F32" s="42">
        <f>Budget!H21</f>
        <v>0</v>
      </c>
      <c r="G32" s="4">
        <f>Budget!H33</f>
        <v>0</v>
      </c>
      <c r="H32" s="4">
        <f>Budget!H26</f>
        <v>0</v>
      </c>
      <c r="I32" s="4">
        <f>Budget!H24</f>
        <v>0</v>
      </c>
      <c r="J32" s="56"/>
      <c r="K32" s="4">
        <f>Budget!H7</f>
        <v>520</v>
      </c>
      <c r="L32" s="4">
        <f>Budget!H8</f>
        <v>20</v>
      </c>
      <c r="M32" s="4">
        <f>Budget!H12</f>
        <v>50</v>
      </c>
      <c r="N32" s="4">
        <f>Budget!H13</f>
        <v>350</v>
      </c>
      <c r="O32" s="4">
        <f>Budget!H14</f>
        <v>175</v>
      </c>
      <c r="P32" s="4">
        <f>Budget!H11</f>
        <v>120</v>
      </c>
      <c r="Q32" s="4">
        <f>Budget!H17</f>
        <v>200</v>
      </c>
      <c r="R32" s="4">
        <f>Budget!H20</f>
        <v>2410</v>
      </c>
      <c r="S32" s="4">
        <f>Budget!H15</f>
        <v>375</v>
      </c>
      <c r="T32" s="4">
        <f>Budget!H18</f>
        <v>100</v>
      </c>
      <c r="U32" s="4">
        <f>Budget!H16</f>
        <v>200</v>
      </c>
      <c r="V32" s="51">
        <f>Budget!H9</f>
        <v>50</v>
      </c>
      <c r="W32" s="51"/>
      <c r="X32" s="61"/>
      <c r="Y32" s="63"/>
      <c r="Z32" s="54"/>
    </row>
    <row r="33" spans="3:26" x14ac:dyDescent="0.25">
      <c r="E33" s="38"/>
      <c r="F33" s="39"/>
      <c r="J33" s="67"/>
      <c r="V33" s="50"/>
      <c r="W33" s="50"/>
      <c r="X33" s="65" t="s">
        <v>76</v>
      </c>
      <c r="Y33" s="66" t="s">
        <v>76</v>
      </c>
      <c r="Z33" s="54"/>
    </row>
    <row r="34" spans="3:26" ht="15.75" thickBot="1" x14ac:dyDescent="0.3">
      <c r="C34" s="3" t="s">
        <v>39</v>
      </c>
      <c r="E34" s="44">
        <f>E32-E30</f>
        <v>-70.790000000000006</v>
      </c>
      <c r="F34" s="44">
        <f>F32-F30</f>
        <v>-181.47</v>
      </c>
      <c r="G34" s="57">
        <f t="shared" ref="G34:V34" si="2">G32-G30</f>
        <v>0</v>
      </c>
      <c r="H34" s="57">
        <f t="shared" si="2"/>
        <v>0</v>
      </c>
      <c r="I34" s="57">
        <f t="shared" si="2"/>
        <v>-70.790000000000006</v>
      </c>
      <c r="J34" s="57">
        <f t="shared" si="2"/>
        <v>-70.790000000000006</v>
      </c>
      <c r="K34" s="57">
        <f t="shared" si="2"/>
        <v>520</v>
      </c>
      <c r="L34" s="57">
        <f t="shared" si="2"/>
        <v>20</v>
      </c>
      <c r="M34" s="57">
        <f t="shared" si="2"/>
        <v>45</v>
      </c>
      <c r="N34" s="57">
        <f t="shared" si="2"/>
        <v>350</v>
      </c>
      <c r="O34" s="57">
        <f t="shared" si="2"/>
        <v>175</v>
      </c>
      <c r="P34" s="57">
        <f t="shared" si="2"/>
        <v>120</v>
      </c>
      <c r="Q34" s="57">
        <f t="shared" si="2"/>
        <v>23.53</v>
      </c>
      <c r="R34" s="57">
        <f t="shared" si="2"/>
        <v>2410</v>
      </c>
      <c r="S34" s="57">
        <f t="shared" si="2"/>
        <v>375</v>
      </c>
      <c r="T34" s="57">
        <f t="shared" si="2"/>
        <v>100</v>
      </c>
      <c r="U34" s="57">
        <f t="shared" si="2"/>
        <v>200</v>
      </c>
      <c r="V34" s="57">
        <f t="shared" si="2"/>
        <v>50</v>
      </c>
      <c r="W34" s="77"/>
      <c r="X34" s="62"/>
      <c r="Y34" s="64"/>
      <c r="Z34" s="58"/>
    </row>
    <row r="35" spans="3:26" ht="15.75" thickTop="1" x14ac:dyDescent="0.25"/>
    <row r="37" spans="3:26" x14ac:dyDescent="0.25">
      <c r="C37" s="3" t="s">
        <v>71</v>
      </c>
      <c r="E37" s="4">
        <f>E30-SUM(G30:I30)</f>
        <v>0</v>
      </c>
    </row>
    <row r="38" spans="3:26" x14ac:dyDescent="0.25">
      <c r="C38" s="3" t="s">
        <v>70</v>
      </c>
      <c r="E38" s="4">
        <f>F30-SUM(K30:V30)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42</v>
      </c>
    </row>
    <row r="2" spans="3:14" ht="21" x14ac:dyDescent="0.35">
      <c r="C2" s="49" t="s">
        <v>86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43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44</v>
      </c>
      <c r="H10" s="47">
        <v>250</v>
      </c>
    </row>
    <row r="11" spans="3:14" x14ac:dyDescent="0.25">
      <c r="C11" s="47" t="s">
        <v>45</v>
      </c>
      <c r="H11" s="47">
        <v>120</v>
      </c>
    </row>
    <row r="12" spans="3:14" x14ac:dyDescent="0.25">
      <c r="C12" s="47" t="s">
        <v>46</v>
      </c>
      <c r="H12" s="47">
        <v>50</v>
      </c>
    </row>
    <row r="13" spans="3:14" x14ac:dyDescent="0.25">
      <c r="C13" s="47" t="s">
        <v>47</v>
      </c>
      <c r="H13" s="47">
        <v>350</v>
      </c>
    </row>
    <row r="14" spans="3:14" x14ac:dyDescent="0.25">
      <c r="C14" s="47" t="s">
        <v>48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49</v>
      </c>
      <c r="H16" s="47">
        <v>200</v>
      </c>
    </row>
    <row r="17" spans="3:8" x14ac:dyDescent="0.25">
      <c r="C17" s="47" t="s">
        <v>81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50</v>
      </c>
    </row>
    <row r="24" spans="3:8" x14ac:dyDescent="0.25">
      <c r="C24" s="47" t="s">
        <v>51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101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2022-06-21T10:31:56Z</dcterms:modified>
  <cp:category/>
  <cp:contentStatus/>
</cp:coreProperties>
</file>