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2\"/>
    </mc:Choice>
  </mc:AlternateContent>
  <xr:revisionPtr revIDLastSave="0" documentId="13_ncr:1_{7B40B1C5-18E5-4B7F-B323-CFB0AD92904F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6" i="15" l="1"/>
  <c r="Z17" i="15" s="1"/>
  <c r="X16" i="15"/>
  <c r="X17" i="15"/>
  <c r="X15" i="15"/>
  <c r="J9" i="15"/>
  <c r="J13" i="15"/>
  <c r="X9" i="15"/>
  <c r="X10" i="15"/>
  <c r="X11" i="15"/>
  <c r="X12" i="15"/>
  <c r="X13" i="15"/>
  <c r="X14" i="15"/>
  <c r="I31" i="15" l="1"/>
  <c r="Y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K31" i="15"/>
  <c r="J8" i="15"/>
  <c r="J31" i="15" l="1"/>
  <c r="H26" i="13"/>
  <c r="H20" i="13"/>
  <c r="H29" i="13" s="1"/>
  <c r="B27" i="3" l="1"/>
  <c r="U33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5" i="15"/>
  <c r="H28" i="3"/>
  <c r="B32" i="3" l="1"/>
  <c r="G31" i="15" l="1"/>
  <c r="B7" i="3" s="1"/>
  <c r="X7" i="15" l="1"/>
  <c r="X6" i="15"/>
  <c r="J35" i="15" l="1"/>
  <c r="X31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R33" i="15" l="1"/>
  <c r="F33" i="15"/>
  <c r="H33" i="15"/>
  <c r="I33" i="15"/>
  <c r="V33" i="15"/>
  <c r="T33" i="15"/>
  <c r="S33" i="15"/>
  <c r="Q33" i="15"/>
  <c r="P33" i="15"/>
  <c r="O33" i="15"/>
  <c r="N33" i="15"/>
  <c r="M33" i="15"/>
  <c r="L33" i="15"/>
  <c r="K33" i="15"/>
  <c r="G33" i="15"/>
  <c r="H31" i="15"/>
  <c r="B19" i="3"/>
  <c r="F19" i="3" s="1"/>
  <c r="B18" i="3"/>
  <c r="F31" i="15" l="1"/>
  <c r="T35" i="15"/>
  <c r="I35" i="15"/>
  <c r="M35" i="15"/>
  <c r="Q35" i="15"/>
  <c r="N35" i="15"/>
  <c r="S35" i="15"/>
  <c r="H35" i="15"/>
  <c r="O35" i="15"/>
  <c r="K35" i="15"/>
  <c r="L35" i="15"/>
  <c r="P35" i="15"/>
  <c r="V35" i="15"/>
  <c r="R35" i="15"/>
  <c r="E33" i="15"/>
  <c r="E39" i="15" l="1"/>
  <c r="B18" i="9"/>
  <c r="F35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1" i="15"/>
  <c r="G35" i="15"/>
  <c r="B12" i="3" l="1"/>
  <c r="B30" i="3" s="1"/>
  <c r="B17" i="9"/>
  <c r="C19" i="9" s="1"/>
  <c r="E38" i="15"/>
  <c r="E35" i="15"/>
  <c r="F12" i="3" l="1"/>
  <c r="B34" i="3"/>
  <c r="F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tc={F95A0D0E-095E-4EA4-A10C-FE21ECC3D26A}</author>
  </authors>
  <commentList>
    <comment ref="B27" authorId="0" shapeId="0" xr:uid="{F95A0D0E-095E-4EA4-A10C-FE21ECC3D26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paid in error and will be refunded.</t>
      </text>
    </comment>
  </commentList>
</comments>
</file>

<file path=xl/sharedStrings.xml><?xml version="1.0" encoding="utf-8"?>
<sst xmlns="http://schemas.openxmlformats.org/spreadsheetml/2006/main" count="161" uniqueCount="122">
  <si>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</si>
  <si>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</si>
  <si>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</si>
  <si>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</si>
  <si>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</si>
  <si>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</si>
  <si>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</si>
  <si>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</si>
  <si>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</si>
  <si>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</si>
  <si>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</si>
  <si>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</si>
  <si>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</si>
  <si>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</si>
  <si>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</si>
  <si>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</si>
  <si>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</si>
  <si>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</si>
  <si>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</si>
  <si>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</si>
  <si>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</si>
  <si>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</si>
  <si>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</si>
  <si>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</si>
  <si>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</si>
  <si>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</si>
  <si>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</si>
  <si>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</si>
  <si>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</si>
  <si>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</si>
  <si>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</si>
  <si>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</si>
  <si>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</si>
  <si>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</si>
  <si>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</si>
  <si>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</si>
  <si>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</si>
  <si>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</si>
  <si>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</si>
  <si>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</si>
  <si>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</si>
  <si>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</si>
  <si>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</si>
  <si>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</si>
  <si>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</si>
  <si>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</si>
  <si>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</si>
  <si>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</si>
  <si>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</si>
  <si>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</si>
  <si>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</si>
  <si>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</si>
  <si>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</si>
  <si>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</si>
  <si>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</si>
  <si>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</si>
  <si>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</si>
  <si>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</si>
  <si>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</si>
  <si>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</si>
  <si>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</si>
  <si>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</si>
  <si>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</si>
  <si>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</si>
  <si>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</si>
  <si>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</si>
  <si>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</si>
  <si>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</si>
  <si>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</si>
  <si>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</si>
  <si>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</si>
  <si>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</si>
  <si>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</si>
  <si>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</si>
  <si>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</si>
  <si>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</si>
  <si>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</si>
  <si>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</si>
  <si>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</si>
  <si>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</si>
  <si>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</si>
  <si>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</si>
  <si>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</si>
  <si>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Opening Balance 1st April 2022</t>
  </si>
  <si>
    <t>BUDGET 2022/3</t>
  </si>
  <si>
    <t>1st April</t>
  </si>
  <si>
    <t>ERNLLCA</t>
  </si>
  <si>
    <t>Internet</t>
  </si>
  <si>
    <t>P22/23-1</t>
  </si>
  <si>
    <t>23rd April</t>
  </si>
  <si>
    <t>HSBC</t>
  </si>
  <si>
    <t>Charges</t>
  </si>
  <si>
    <t>P22/23-2</t>
  </si>
  <si>
    <t>27th April</t>
  </si>
  <si>
    <t>HMRC</t>
  </si>
  <si>
    <t>Direct credit</t>
  </si>
  <si>
    <t>R22/23-1</t>
  </si>
  <si>
    <t>Suggested precept for 2022/23</t>
  </si>
  <si>
    <t>3rd May</t>
  </si>
  <si>
    <t>ERYC</t>
  </si>
  <si>
    <t>R22/23-2</t>
  </si>
  <si>
    <t>4th May</t>
  </si>
  <si>
    <t>R22/23-3</t>
  </si>
  <si>
    <t>7th May</t>
  </si>
  <si>
    <t>Richard Dixon</t>
  </si>
  <si>
    <t>P22/23-3</t>
  </si>
  <si>
    <t>12th May</t>
  </si>
  <si>
    <t>Catherine Simpson</t>
  </si>
  <si>
    <t>P22/23-4</t>
  </si>
  <si>
    <t>18th May</t>
  </si>
  <si>
    <t>R22/23-4</t>
  </si>
  <si>
    <t>23rd May</t>
  </si>
  <si>
    <t>P22/23-5</t>
  </si>
  <si>
    <t>3 months to 30th June 2022</t>
  </si>
  <si>
    <t>3 month</t>
  </si>
  <si>
    <t>23rd June</t>
  </si>
  <si>
    <t>P22/23-6</t>
  </si>
  <si>
    <t>Full Bank Reconciliation  - 31st July 2022</t>
  </si>
  <si>
    <t>Balance per Bank Statement 31st July 2022</t>
  </si>
  <si>
    <t>23rd July</t>
  </si>
  <si>
    <t>P22/23-7</t>
  </si>
  <si>
    <t>P22/23-8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</si>
</sst>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Border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Border="1"/>
    <xf numFmtId="166" fontId="1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/>
    <xf numFmtId="0" fontId="0" fillId="0" borderId="0" xfId="0" applyFill="1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2" fontId="0" fillId="0" borderId="0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10" xfId="0" applyBorder="1"/>
    <xf numFmtId="2" fontId="0" fillId="0" borderId="9" xfId="0" applyNumberFormat="1" applyBorder="1"/>
    <xf numFmtId="2" fontId="0" fillId="0" borderId="10" xfId="0" applyNumberFormat="1" applyBorder="1"/>
    <xf numFmtId="168" fontId="0" fillId="0" borderId="7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 applyBorder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 applyBorder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2" fontId="0" fillId="0" borderId="6" xfId="0" applyNumberFormat="1" applyFont="1" applyBorder="1"/>
    <xf numFmtId="2" fontId="0" fillId="0" borderId="6" xfId="0" applyNumberFormat="1" applyFont="1" applyFill="1" applyBorder="1"/>
    <xf numFmtId="0" fontId="0" fillId="0" borderId="0" xfId="0" applyAlignment="1">
      <alignment horizontal="left"/>
    </xf>
    <xf numFmtId="2" fontId="1" fillId="2" borderId="6" xfId="0" applyNumberFormat="1" applyFont="1" applyFill="1" applyBorder="1"/>
    <xf numFmtId="0" fontId="16" fillId="0" borderId="0" xfId="0" applyFont="1"/>
    <xf numFmtId="0" fontId="1" fillId="0" borderId="0" xfId="0" applyFont="1" applyFill="1"/>
    <xf numFmtId="2" fontId="0" fillId="0" borderId="11" xfId="0" applyNumberFormat="1" applyFon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" fillId="0" borderId="6" xfId="0" applyNumberFormat="1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rth and South Cliffe Parish Council" id="{B7CDBDE8-F643-419D-A42E-EB5C8843FFA4}" userId="9f08612b809e834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" dT="2022-04-22T20:10:23.95" personId="{B7CDBDE8-F643-419D-A42E-EB5C8843FFA4}" id="{F95A0D0E-095E-4EA4-A10C-FE21ECC3D26A}">
    <text>This was paid in error and will be refunded.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30" customWidth="1"/>
  </cols>
  <sheetData>
    <row r="1" spans="1:3" ht="15.75" x14ac:dyDescent="0.25">
      <c r="A1" s="26" t="s">
        <v>0</v>
      </c>
    </row>
    <row r="2" spans="1:3" ht="15.75" x14ac:dyDescent="0.25">
      <c r="A2" s="27"/>
    </row>
    <row r="3" spans="1:3" ht="15.75" x14ac:dyDescent="0.25">
      <c r="A3" s="26" t="s">
        <v>117</v>
      </c>
    </row>
    <row r="4" spans="1:3" ht="15.75" x14ac:dyDescent="0.25">
      <c r="A4" s="27"/>
    </row>
    <row r="5" spans="1:3" ht="15.75" x14ac:dyDescent="0.25">
      <c r="A5" s="28"/>
      <c r="B5" s="31" t="s">
        <v>1</v>
      </c>
      <c r="C5" s="31" t="s">
        <v>1</v>
      </c>
    </row>
    <row r="6" spans="1:3" ht="15.75" x14ac:dyDescent="0.25">
      <c r="A6" s="28" t="s">
        <v>2</v>
      </c>
    </row>
    <row r="7" spans="1:3" ht="15.75" x14ac:dyDescent="0.25">
      <c r="A7" s="29" t="s">
        <v>118</v>
      </c>
      <c r="B7" s="30">
        <v>3622.66</v>
      </c>
    </row>
    <row r="8" spans="1:3" ht="15.75" x14ac:dyDescent="0.25">
      <c r="A8" s="29" t="s">
        <v>3</v>
      </c>
    </row>
    <row r="9" spans="1:3" ht="15.75" x14ac:dyDescent="0.25">
      <c r="A9" s="29" t="s">
        <v>4</v>
      </c>
    </row>
    <row r="10" spans="1:3" ht="15.75" x14ac:dyDescent="0.25">
      <c r="A10" s="27"/>
      <c r="B10" s="23"/>
      <c r="C10" s="32">
        <f>SUM(B7+B8-B9)</f>
        <v>3622.66</v>
      </c>
    </row>
    <row r="11" spans="1:3" ht="15.75" x14ac:dyDescent="0.25">
      <c r="A11" s="27"/>
    </row>
    <row r="12" spans="1:3" ht="15.75" x14ac:dyDescent="0.25">
      <c r="A12" s="27"/>
    </row>
    <row r="13" spans="1:3" ht="15.75" x14ac:dyDescent="0.25">
      <c r="A13" s="26" t="s">
        <v>5</v>
      </c>
    </row>
    <row r="14" spans="1:3" ht="15.75" x14ac:dyDescent="0.25">
      <c r="A14" s="27"/>
    </row>
    <row r="15" spans="1:3" ht="15.75" x14ac:dyDescent="0.25">
      <c r="A15" s="28" t="s">
        <v>6</v>
      </c>
    </row>
    <row r="16" spans="1:3" ht="15.75" x14ac:dyDescent="0.25">
      <c r="A16" s="27" t="s">
        <v>83</v>
      </c>
      <c r="B16" s="30">
        <v>1940.14</v>
      </c>
    </row>
    <row r="17" spans="1:3" ht="15.75" x14ac:dyDescent="0.25">
      <c r="A17" s="27" t="s">
        <v>7</v>
      </c>
      <c r="B17" s="30">
        <f>'Cash book'!E31</f>
        <v>2430.79</v>
      </c>
    </row>
    <row r="18" spans="1:3" ht="15.75" x14ac:dyDescent="0.25">
      <c r="A18" s="27" t="s">
        <v>8</v>
      </c>
      <c r="B18" s="30">
        <f>'Cash book'!F31</f>
        <v>748.27</v>
      </c>
    </row>
    <row r="19" spans="1:3" ht="15.75" x14ac:dyDescent="0.25">
      <c r="A19" s="27" t="s">
        <v>9</v>
      </c>
      <c r="B19" s="23"/>
      <c r="C19" s="30">
        <f>B16+B17-B18</f>
        <v>3622.6600000000003</v>
      </c>
    </row>
    <row r="20" spans="1:3" ht="15.75" x14ac:dyDescent="0.25">
      <c r="A20" s="27"/>
    </row>
    <row r="21" spans="1:3" ht="15.75" x14ac:dyDescent="0.25">
      <c r="A21" s="28"/>
    </row>
    <row r="22" spans="1:3" ht="15.75" x14ac:dyDescent="0.25">
      <c r="A22" s="27"/>
    </row>
    <row r="23" spans="1:3" ht="15.75" x14ac:dyDescent="0.25">
      <c r="A23" s="27"/>
    </row>
    <row r="24" spans="1:3" ht="15.75" x14ac:dyDescent="0.25">
      <c r="A24" s="27"/>
    </row>
    <row r="25" spans="1:3" ht="15.75" x14ac:dyDescent="0.25">
      <c r="A25" s="27"/>
    </row>
    <row r="26" spans="1:3" ht="15.75" x14ac:dyDescent="0.25">
      <c r="A26" s="27"/>
      <c r="B26" s="32"/>
    </row>
    <row r="27" spans="1:3" ht="15.75" x14ac:dyDescent="0.25">
      <c r="A27" s="27"/>
    </row>
    <row r="28" spans="1:3" ht="15.75" x14ac:dyDescent="0.25">
      <c r="A28" s="34"/>
      <c r="B28" s="32"/>
      <c r="C28" s="32"/>
    </row>
    <row r="29" spans="1:3" ht="15.75" x14ac:dyDescent="0.25">
      <c r="A29" s="35"/>
      <c r="B29" s="32"/>
      <c r="C29" s="32"/>
    </row>
    <row r="30" spans="1:3" ht="15.75" x14ac:dyDescent="0.25">
      <c r="A30" s="35"/>
      <c r="B30" s="32"/>
      <c r="C30" s="32"/>
    </row>
    <row r="31" spans="1:3" ht="15.75" x14ac:dyDescent="0.25">
      <c r="A31" s="35"/>
      <c r="B31" s="32"/>
      <c r="C31" s="32"/>
    </row>
    <row r="32" spans="1:3" ht="15.75" x14ac:dyDescent="0.25">
      <c r="A32" s="35"/>
      <c r="B32" s="32"/>
      <c r="C32" s="32"/>
    </row>
    <row r="33" spans="1:3" ht="15.75" x14ac:dyDescent="0.25">
      <c r="A33" s="35"/>
      <c r="B33" s="32"/>
      <c r="C33" s="33"/>
    </row>
    <row r="34" spans="1:3" ht="15.75" x14ac:dyDescent="0.25">
      <c r="A34" s="2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D3" sqref="D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style="8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5">
        <v>3</v>
      </c>
      <c r="I1" s="15"/>
      <c r="J1" s="19"/>
    </row>
    <row r="2" spans="1:10" x14ac:dyDescent="0.25">
      <c r="A2" s="3" t="s">
        <v>10</v>
      </c>
      <c r="B2" s="2" t="s">
        <v>11</v>
      </c>
      <c r="D2" s="2" t="s">
        <v>114</v>
      </c>
      <c r="E2" s="18"/>
      <c r="F2" s="2" t="s">
        <v>12</v>
      </c>
      <c r="G2" s="2"/>
      <c r="H2" s="2" t="s">
        <v>13</v>
      </c>
      <c r="I2" s="6"/>
      <c r="J2" s="7"/>
    </row>
    <row r="3" spans="1:10" ht="15.75" x14ac:dyDescent="0.25">
      <c r="A3" s="28" t="s">
        <v>113</v>
      </c>
      <c r="B3" s="14" t="s">
        <v>14</v>
      </c>
      <c r="C3" s="14"/>
      <c r="D3" s="2" t="s">
        <v>15</v>
      </c>
      <c r="E3" s="18"/>
      <c r="F3" s="2" t="s">
        <v>15</v>
      </c>
      <c r="G3" s="2"/>
      <c r="H3" s="2" t="s">
        <v>15</v>
      </c>
      <c r="I3" s="6"/>
      <c r="J3" s="3"/>
    </row>
    <row r="4" spans="1:10" x14ac:dyDescent="0.25">
      <c r="B4" s="3"/>
      <c r="C4" s="3"/>
      <c r="D4" s="20" t="s">
        <v>16</v>
      </c>
    </row>
    <row r="5" spans="1:10" x14ac:dyDescent="0.25">
      <c r="A5" s="3"/>
      <c r="B5" s="14" t="s">
        <v>1</v>
      </c>
      <c r="C5" s="3"/>
      <c r="D5" s="14" t="s">
        <v>1</v>
      </c>
      <c r="F5" s="14" t="s">
        <v>1</v>
      </c>
      <c r="H5" s="14" t="s">
        <v>1</v>
      </c>
    </row>
    <row r="6" spans="1:10" x14ac:dyDescent="0.25">
      <c r="A6" s="12" t="s">
        <v>17</v>
      </c>
    </row>
    <row r="7" spans="1:10" x14ac:dyDescent="0.25">
      <c r="A7" t="s">
        <v>18</v>
      </c>
      <c r="B7" s="43">
        <f>'Cash book'!G31</f>
        <v>2100</v>
      </c>
      <c r="C7" s="11"/>
      <c r="E7" s="16"/>
      <c r="F7" s="11"/>
      <c r="G7" s="11"/>
      <c r="H7" s="43">
        <f>Budget!H33</f>
        <v>0</v>
      </c>
      <c r="I7" s="11"/>
    </row>
    <row r="8" spans="1:10" x14ac:dyDescent="0.25">
      <c r="A8" t="s">
        <v>19</v>
      </c>
      <c r="B8" s="43">
        <f>'Cash book'!I31</f>
        <v>70.790000000000006</v>
      </c>
      <c r="C8" s="11"/>
      <c r="D8" s="11"/>
      <c r="E8" s="16"/>
      <c r="F8" s="11"/>
      <c r="G8" s="11"/>
      <c r="H8" s="43">
        <f>Budget!H27</f>
        <v>0</v>
      </c>
      <c r="I8" s="11"/>
    </row>
    <row r="9" spans="1:10" x14ac:dyDescent="0.25">
      <c r="A9" t="s">
        <v>20</v>
      </c>
      <c r="B9" s="43">
        <f>'Cash book'!H31</f>
        <v>260</v>
      </c>
      <c r="C9" s="11"/>
      <c r="D9" s="11"/>
      <c r="E9" s="16"/>
      <c r="F9" s="11"/>
      <c r="G9" s="11"/>
      <c r="H9" s="43">
        <v>0</v>
      </c>
      <c r="I9" s="11"/>
    </row>
    <row r="10" spans="1:10" x14ac:dyDescent="0.25">
      <c r="B10" s="11"/>
      <c r="C10" s="11"/>
      <c r="D10" s="11"/>
      <c r="E10" s="16"/>
      <c r="F10" s="11"/>
      <c r="G10" s="11"/>
      <c r="H10" s="11"/>
      <c r="I10" s="11"/>
    </row>
    <row r="11" spans="1:10" x14ac:dyDescent="0.25">
      <c r="B11" s="13"/>
      <c r="C11" s="11"/>
      <c r="D11" s="13"/>
      <c r="E11" s="16"/>
      <c r="F11" s="13"/>
      <c r="G11" s="11"/>
      <c r="H11" s="13"/>
      <c r="I11" s="16"/>
    </row>
    <row r="12" spans="1:10" x14ac:dyDescent="0.25">
      <c r="A12" t="s">
        <v>21</v>
      </c>
      <c r="B12" s="43">
        <f>SUM(B7:B9)</f>
        <v>2430.79</v>
      </c>
      <c r="C12" s="11"/>
      <c r="D12" s="43">
        <f>+H12*$H$1/12</f>
        <v>0</v>
      </c>
      <c r="E12" s="16"/>
      <c r="F12" s="43">
        <f>+B12-D12</f>
        <v>2430.79</v>
      </c>
      <c r="G12" s="11"/>
      <c r="H12" s="43">
        <f>SUM(H7:H11)</f>
        <v>0</v>
      </c>
      <c r="I12" s="11"/>
    </row>
    <row r="13" spans="1:10" x14ac:dyDescent="0.25">
      <c r="B13" s="11"/>
      <c r="C13" s="11"/>
      <c r="D13" s="11"/>
      <c r="E13" s="16"/>
      <c r="F13" s="11"/>
      <c r="G13" s="11"/>
      <c r="H13" s="11"/>
      <c r="I13" s="11"/>
    </row>
    <row r="14" spans="1:10" x14ac:dyDescent="0.25">
      <c r="A14" s="12" t="s">
        <v>22</v>
      </c>
      <c r="B14" s="11"/>
      <c r="C14" s="11"/>
      <c r="D14" s="11"/>
      <c r="E14" s="16"/>
      <c r="F14" s="11"/>
      <c r="G14" s="11"/>
      <c r="H14" s="11"/>
      <c r="I14" s="11"/>
    </row>
    <row r="15" spans="1:10" x14ac:dyDescent="0.25">
      <c r="A15" t="s">
        <v>23</v>
      </c>
      <c r="B15" s="11">
        <f>'Cash book'!K31</f>
        <v>260</v>
      </c>
      <c r="C15" s="11"/>
      <c r="D15" s="11">
        <f t="shared" ref="D15:D27" si="0">+H15*$H$1/12</f>
        <v>130</v>
      </c>
      <c r="E15" s="16"/>
      <c r="F15" s="11">
        <f t="shared" ref="F15:F28" si="1">-B15+D15</f>
        <v>-130</v>
      </c>
      <c r="G15" s="11"/>
      <c r="H15" s="11">
        <f>Budget!H7</f>
        <v>520</v>
      </c>
      <c r="I15" s="11"/>
    </row>
    <row r="16" spans="1:10" x14ac:dyDescent="0.25">
      <c r="A16" t="s">
        <v>24</v>
      </c>
      <c r="B16" s="11">
        <f>'Cash book'!L31</f>
        <v>0</v>
      </c>
      <c r="C16" s="11"/>
      <c r="D16" s="11">
        <f t="shared" si="0"/>
        <v>5</v>
      </c>
      <c r="E16" s="16"/>
      <c r="F16" s="11">
        <f t="shared" si="1"/>
        <v>5</v>
      </c>
      <c r="G16" s="11"/>
      <c r="H16" s="11">
        <f>Budget!H8</f>
        <v>20</v>
      </c>
      <c r="I16" s="11"/>
    </row>
    <row r="17" spans="1:9" x14ac:dyDescent="0.25">
      <c r="A17" t="s">
        <v>25</v>
      </c>
      <c r="B17" s="11">
        <f>'Cash book'!V31</f>
        <v>0</v>
      </c>
      <c r="C17" s="11"/>
      <c r="D17" s="11">
        <f t="shared" si="0"/>
        <v>12.5</v>
      </c>
      <c r="E17" s="16"/>
      <c r="F17" s="11">
        <f t="shared" si="1"/>
        <v>12.5</v>
      </c>
      <c r="G17" s="11"/>
      <c r="H17" s="11">
        <f>Budget!H9</f>
        <v>50</v>
      </c>
      <c r="I17" s="11"/>
    </row>
    <row r="18" spans="1:9" x14ac:dyDescent="0.25">
      <c r="A18" t="s">
        <v>26</v>
      </c>
      <c r="B18" s="11">
        <f>'Cash book'!N31</f>
        <v>395</v>
      </c>
      <c r="C18" s="11"/>
      <c r="D18" s="11">
        <f t="shared" si="0"/>
        <v>150</v>
      </c>
      <c r="E18" s="16"/>
      <c r="F18" s="11">
        <f t="shared" si="1"/>
        <v>-245</v>
      </c>
      <c r="G18" s="11"/>
      <c r="H18" s="11">
        <f>Budget!H10+Budget!H13</f>
        <v>600</v>
      </c>
      <c r="I18" s="11"/>
    </row>
    <row r="19" spans="1:9" s="47" customFormat="1" x14ac:dyDescent="0.25">
      <c r="A19" s="47" t="s">
        <v>79</v>
      </c>
      <c r="B19" s="11">
        <f>'Cash book'!M31</f>
        <v>20</v>
      </c>
      <c r="C19" s="11"/>
      <c r="D19" s="11">
        <f t="shared" si="0"/>
        <v>12.5</v>
      </c>
      <c r="E19" s="16"/>
      <c r="F19" s="11">
        <f t="shared" si="1"/>
        <v>-7.5</v>
      </c>
      <c r="G19" s="11"/>
      <c r="H19" s="11">
        <f>Budget!H12</f>
        <v>50</v>
      </c>
      <c r="I19" s="11"/>
    </row>
    <row r="20" spans="1:9" x14ac:dyDescent="0.25">
      <c r="A20" t="s">
        <v>27</v>
      </c>
      <c r="B20" s="11">
        <f>'Cash book'!R31</f>
        <v>-103.2</v>
      </c>
      <c r="C20" s="11"/>
      <c r="D20" s="11">
        <f t="shared" si="0"/>
        <v>602.5</v>
      </c>
      <c r="E20" s="16"/>
      <c r="F20" s="11">
        <f t="shared" si="1"/>
        <v>705.7</v>
      </c>
      <c r="G20" s="11"/>
      <c r="H20" s="11">
        <f>Budget!H20</f>
        <v>2410</v>
      </c>
      <c r="I20" s="11"/>
    </row>
    <row r="21" spans="1:9" x14ac:dyDescent="0.25">
      <c r="A21" t="s">
        <v>28</v>
      </c>
      <c r="B21" s="11">
        <f>'Cash book'!O31</f>
        <v>0</v>
      </c>
      <c r="C21" s="11"/>
      <c r="D21" s="11">
        <f t="shared" si="0"/>
        <v>43.75</v>
      </c>
      <c r="E21" s="16"/>
      <c r="F21" s="11">
        <f t="shared" si="1"/>
        <v>43.75</v>
      </c>
      <c r="G21" s="11"/>
      <c r="H21" s="11">
        <f>Budget!H14</f>
        <v>175</v>
      </c>
      <c r="I21" s="11"/>
    </row>
    <row r="22" spans="1:9" x14ac:dyDescent="0.25">
      <c r="A22" t="s">
        <v>29</v>
      </c>
      <c r="B22" s="11">
        <f>'Cash book'!P31</f>
        <v>0</v>
      </c>
      <c r="C22" s="11"/>
      <c r="D22" s="11">
        <f t="shared" si="0"/>
        <v>30</v>
      </c>
      <c r="E22" s="16"/>
      <c r="F22" s="11">
        <f t="shared" si="1"/>
        <v>30</v>
      </c>
      <c r="G22" s="11"/>
      <c r="H22" s="11">
        <f>Budget!H11</f>
        <v>120</v>
      </c>
      <c r="I22" s="11"/>
    </row>
    <row r="23" spans="1:9" x14ac:dyDescent="0.25">
      <c r="A23" t="s">
        <v>30</v>
      </c>
      <c r="B23" s="11">
        <f>'Cash book'!Q31</f>
        <v>176.47</v>
      </c>
      <c r="C23" s="11"/>
      <c r="D23" s="11">
        <f t="shared" si="0"/>
        <v>50</v>
      </c>
      <c r="E23" s="16"/>
      <c r="F23" s="11">
        <f t="shared" si="1"/>
        <v>-126.47</v>
      </c>
      <c r="G23" s="11"/>
      <c r="H23" s="11">
        <f>Budget!H17</f>
        <v>200</v>
      </c>
      <c r="I23" s="11"/>
    </row>
    <row r="24" spans="1:9" x14ac:dyDescent="0.25">
      <c r="A24" t="s">
        <v>31</v>
      </c>
      <c r="B24" s="11">
        <f>'Cash book'!S31</f>
        <v>0</v>
      </c>
      <c r="C24" s="11"/>
      <c r="D24" s="11">
        <f t="shared" si="0"/>
        <v>93.75</v>
      </c>
      <c r="E24" s="16"/>
      <c r="F24" s="11">
        <f t="shared" si="1"/>
        <v>93.75</v>
      </c>
      <c r="G24" s="11"/>
      <c r="H24" s="11">
        <f>Budget!H15</f>
        <v>375</v>
      </c>
      <c r="I24" s="11"/>
    </row>
    <row r="25" spans="1:9" x14ac:dyDescent="0.25">
      <c r="A25" t="s">
        <v>32</v>
      </c>
      <c r="B25" s="11">
        <f>'Cash book'!T31</f>
        <v>0</v>
      </c>
      <c r="C25" s="11"/>
      <c r="D25" s="11">
        <f t="shared" si="0"/>
        <v>25</v>
      </c>
      <c r="E25" s="16"/>
      <c r="F25" s="16">
        <f t="shared" si="1"/>
        <v>25</v>
      </c>
      <c r="G25" s="11"/>
      <c r="H25" s="11">
        <f>Budget!H18</f>
        <v>100</v>
      </c>
      <c r="I25" s="16"/>
    </row>
    <row r="26" spans="1:9" s="47" customFormat="1" x14ac:dyDescent="0.25">
      <c r="A26" s="47" t="s">
        <v>49</v>
      </c>
      <c r="B26" s="11">
        <f>'Cash book'!U31</f>
        <v>0</v>
      </c>
      <c r="C26" s="11"/>
      <c r="D26" s="11">
        <f t="shared" si="0"/>
        <v>50</v>
      </c>
      <c r="E26" s="16"/>
      <c r="F26" s="16">
        <f t="shared" si="1"/>
        <v>50</v>
      </c>
      <c r="G26" s="11"/>
      <c r="H26" s="11">
        <f>Budget!H16</f>
        <v>200</v>
      </c>
      <c r="I26" s="16"/>
    </row>
    <row r="27" spans="1:9" s="47" customFormat="1" x14ac:dyDescent="0.25">
      <c r="A27" s="47" t="s">
        <v>78</v>
      </c>
      <c r="B27" s="11">
        <f>'Cash book'!U32</f>
        <v>0</v>
      </c>
      <c r="C27" s="11"/>
      <c r="D27" s="11">
        <f t="shared" si="0"/>
        <v>0</v>
      </c>
      <c r="E27" s="16"/>
      <c r="F27" s="16">
        <f t="shared" si="1"/>
        <v>0</v>
      </c>
      <c r="G27" s="11"/>
      <c r="H27" s="11">
        <f>Budget!H19</f>
        <v>0</v>
      </c>
      <c r="I27" s="16"/>
    </row>
    <row r="28" spans="1:9" x14ac:dyDescent="0.25">
      <c r="B28" s="21">
        <f>SUM(B15:B27)</f>
        <v>748.27</v>
      </c>
      <c r="C28" s="11"/>
      <c r="D28" s="21">
        <f>SUM(D15:D27)</f>
        <v>1205</v>
      </c>
      <c r="E28" s="16"/>
      <c r="F28" s="21">
        <f t="shared" si="1"/>
        <v>456.73</v>
      </c>
      <c r="G28" s="11"/>
      <c r="H28" s="21">
        <f>SUM(H15:H27)</f>
        <v>4820</v>
      </c>
      <c r="I28" s="11"/>
    </row>
    <row r="29" spans="1:9" x14ac:dyDescent="0.25">
      <c r="B29" s="13"/>
      <c r="C29" s="11"/>
      <c r="D29" s="13"/>
      <c r="E29" s="16"/>
      <c r="F29" s="13" t="s">
        <v>14</v>
      </c>
      <c r="G29" s="11"/>
      <c r="H29" s="13"/>
      <c r="I29" s="16"/>
    </row>
    <row r="30" spans="1:9" x14ac:dyDescent="0.25">
      <c r="A30" t="s">
        <v>33</v>
      </c>
      <c r="B30" s="43">
        <f>+B12-B28</f>
        <v>1682.52</v>
      </c>
      <c r="C30" s="11"/>
      <c r="D30" s="43">
        <f>+D12-D28</f>
        <v>-1205</v>
      </c>
      <c r="E30" s="16"/>
      <c r="F30" s="43">
        <f>+B30-D30</f>
        <v>2887.52</v>
      </c>
      <c r="G30" s="11"/>
      <c r="H30" s="43">
        <f>+H12-H28</f>
        <v>-4820</v>
      </c>
      <c r="I30" s="11"/>
    </row>
    <row r="32" spans="1:9" x14ac:dyDescent="0.25">
      <c r="A32" t="s">
        <v>34</v>
      </c>
      <c r="B32" s="11">
        <f>'Full Reconciliation'!B16</f>
        <v>1940.14</v>
      </c>
      <c r="H32" s="11"/>
      <c r="I32" s="11"/>
    </row>
    <row r="34" spans="1:9" ht="15.75" thickBot="1" x14ac:dyDescent="0.3">
      <c r="A34" t="s">
        <v>35</v>
      </c>
      <c r="B34" s="25">
        <f>+B30+B32</f>
        <v>3622.66</v>
      </c>
      <c r="H34" s="17">
        <f>+H30+H32</f>
        <v>-4820</v>
      </c>
      <c r="I34" s="16"/>
    </row>
    <row r="35" spans="1:9" ht="15.75" thickTop="1" x14ac:dyDescent="0.25"/>
    <row r="37" spans="1:9" x14ac:dyDescent="0.25">
      <c r="A37" t="s">
        <v>36</v>
      </c>
      <c r="B37" s="24">
        <f>+B28-'Cash book'!F31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39"/>
  <sheetViews>
    <sheetView topLeftCell="G1" workbookViewId="0">
      <pane ySplit="3" topLeftCell="A6" activePane="bottomLeft" state="frozen"/>
      <selection activeCell="H1" sqref="H1"/>
      <selection pane="bottomLeft" activeCell="F17" sqref="F17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9" width="10.5703125" customWidth="1"/>
    <col min="10" max="10" width="10.5703125" style="47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style="47" customWidth="1"/>
    <col min="22" max="22" width="9.42578125" bestFit="1" customWidth="1"/>
    <col min="23" max="24" width="9.42578125" style="47" customWidth="1"/>
    <col min="25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49" t="s">
        <v>73</v>
      </c>
    </row>
    <row r="2" spans="1:26" ht="21" x14ac:dyDescent="0.35">
      <c r="G2" s="73" t="s">
        <v>37</v>
      </c>
      <c r="K2" s="68" t="s">
        <v>58</v>
      </c>
      <c r="L2" s="79"/>
      <c r="M2" s="3"/>
      <c r="N2" s="3"/>
      <c r="Z2" s="48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48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48" t="s">
        <v>80</v>
      </c>
      <c r="V3" s="3" t="s">
        <v>25</v>
      </c>
      <c r="W3" s="48" t="s">
        <v>82</v>
      </c>
      <c r="X3" s="48" t="s">
        <v>38</v>
      </c>
      <c r="Y3" s="3" t="s">
        <v>72</v>
      </c>
      <c r="Z3" s="48" t="s">
        <v>75</v>
      </c>
    </row>
    <row r="4" spans="1:26" x14ac:dyDescent="0.25">
      <c r="L4" s="48"/>
      <c r="Z4" s="60">
        <v>1940.14</v>
      </c>
    </row>
    <row r="5" spans="1:26" s="47" customFormat="1" x14ac:dyDescent="0.25">
      <c r="Z5" s="74"/>
    </row>
    <row r="6" spans="1:26" x14ac:dyDescent="0.25">
      <c r="A6" s="47" t="s">
        <v>85</v>
      </c>
      <c r="B6" s="47" t="s">
        <v>86</v>
      </c>
      <c r="C6" s="47" t="s">
        <v>87</v>
      </c>
      <c r="D6" s="47" t="s">
        <v>88</v>
      </c>
      <c r="E6" s="37"/>
      <c r="F6" s="10">
        <v>176.47</v>
      </c>
      <c r="G6" s="37"/>
      <c r="H6" s="10"/>
      <c r="I6" s="10"/>
      <c r="J6" s="55"/>
      <c r="K6" s="10"/>
      <c r="L6" s="10"/>
      <c r="M6" s="10"/>
      <c r="N6" s="10"/>
      <c r="O6" s="10"/>
      <c r="P6" s="10"/>
      <c r="Q6" s="10">
        <v>176.47</v>
      </c>
      <c r="R6" s="10"/>
      <c r="S6" s="10"/>
      <c r="T6" s="10"/>
      <c r="U6" s="52"/>
      <c r="V6" s="52"/>
      <c r="W6" s="52"/>
      <c r="X6" s="55">
        <f>SUM(K6:V6)</f>
        <v>176.47</v>
      </c>
      <c r="Y6" s="45"/>
      <c r="Z6" s="75">
        <f>Z4+J6-X6</f>
        <v>1763.67</v>
      </c>
    </row>
    <row r="7" spans="1:26" x14ac:dyDescent="0.25">
      <c r="A7" t="s">
        <v>89</v>
      </c>
      <c r="B7" t="s">
        <v>90</v>
      </c>
      <c r="C7" t="s">
        <v>91</v>
      </c>
      <c r="D7" t="s">
        <v>92</v>
      </c>
      <c r="E7" s="41"/>
      <c r="F7" s="9">
        <v>5</v>
      </c>
      <c r="G7" s="41"/>
      <c r="H7" s="9"/>
      <c r="I7" s="9"/>
      <c r="J7" s="56"/>
      <c r="K7" s="9"/>
      <c r="L7" s="9"/>
      <c r="M7" s="9"/>
      <c r="N7" s="9"/>
      <c r="O7" s="9"/>
      <c r="P7" s="9"/>
      <c r="Q7" s="9"/>
      <c r="R7" s="9"/>
      <c r="S7" s="9"/>
      <c r="T7" s="9"/>
      <c r="U7" s="51"/>
      <c r="V7" s="51"/>
      <c r="W7" s="51"/>
      <c r="X7" s="51">
        <f>SUM(K7:V7)</f>
        <v>0</v>
      </c>
      <c r="Y7" s="46"/>
      <c r="Z7" s="69">
        <f>Z6+J7-X7</f>
        <v>1763.67</v>
      </c>
    </row>
    <row r="8" spans="1:26" s="47" customFormat="1" x14ac:dyDescent="0.25">
      <c r="A8" s="47" t="s">
        <v>93</v>
      </c>
      <c r="B8" s="47" t="s">
        <v>94</v>
      </c>
      <c r="C8" s="47" t="s">
        <v>95</v>
      </c>
      <c r="D8" s="47" t="s">
        <v>96</v>
      </c>
      <c r="E8" s="41">
        <v>70.790000000000006</v>
      </c>
      <c r="F8" s="51"/>
      <c r="G8" s="41"/>
      <c r="H8" s="51"/>
      <c r="I8" s="51">
        <v>70.790000000000006</v>
      </c>
      <c r="J8" s="56">
        <f t="shared" ref="J8:J13" si="0">SUM(G8:I8)</f>
        <v>70.790000000000006</v>
      </c>
      <c r="K8" s="51"/>
      <c r="L8" s="51"/>
      <c r="M8" s="51">
        <v>5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>
        <f>SUM(K8:V8)</f>
        <v>5</v>
      </c>
      <c r="Y8" s="46"/>
      <c r="Z8" s="70">
        <f>Z7+J8-X8</f>
        <v>1829.46</v>
      </c>
    </row>
    <row r="9" spans="1:26" s="47" customFormat="1" x14ac:dyDescent="0.25">
      <c r="A9" s="47" t="s">
        <v>98</v>
      </c>
      <c r="B9" s="47" t="s">
        <v>99</v>
      </c>
      <c r="C9" s="47" t="s">
        <v>95</v>
      </c>
      <c r="D9" s="36" t="s">
        <v>100</v>
      </c>
      <c r="E9" s="41">
        <v>2100</v>
      </c>
      <c r="F9" s="51"/>
      <c r="G9" s="41">
        <v>2100</v>
      </c>
      <c r="H9" s="51"/>
      <c r="I9" s="51"/>
      <c r="J9" s="56">
        <f t="shared" si="0"/>
        <v>2100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>
        <f t="shared" ref="X9:X17" si="1">SUM(K9:V9)</f>
        <v>0</v>
      </c>
      <c r="Y9" s="46"/>
      <c r="Z9" s="70">
        <f t="shared" ref="Z9:Z17" si="2">Z8+J9-X9</f>
        <v>3929.46</v>
      </c>
    </row>
    <row r="10" spans="1:26" x14ac:dyDescent="0.25">
      <c r="A10" t="s">
        <v>101</v>
      </c>
      <c r="B10" t="s">
        <v>99</v>
      </c>
      <c r="C10" t="s">
        <v>95</v>
      </c>
      <c r="D10" s="36" t="s">
        <v>102</v>
      </c>
      <c r="E10" s="41"/>
      <c r="F10" s="9">
        <v>-103.2</v>
      </c>
      <c r="G10" s="41"/>
      <c r="H10" s="9"/>
      <c r="I10" s="9"/>
      <c r="J10" s="56"/>
      <c r="K10" s="9"/>
      <c r="L10" s="9"/>
      <c r="M10" s="9"/>
      <c r="N10" s="9"/>
      <c r="O10" s="9"/>
      <c r="P10" s="9"/>
      <c r="Q10" s="9"/>
      <c r="R10" s="9">
        <v>-103.2</v>
      </c>
      <c r="S10" s="9"/>
      <c r="T10" s="9"/>
      <c r="U10" s="51"/>
      <c r="V10" s="51"/>
      <c r="W10" s="51"/>
      <c r="X10" s="51">
        <f t="shared" si="1"/>
        <v>-103.2</v>
      </c>
      <c r="Y10" s="46"/>
      <c r="Z10" s="70">
        <f t="shared" si="2"/>
        <v>4032.66</v>
      </c>
    </row>
    <row r="11" spans="1:26" x14ac:dyDescent="0.25">
      <c r="A11" t="s">
        <v>103</v>
      </c>
      <c r="B11" t="s">
        <v>104</v>
      </c>
      <c r="C11" t="s">
        <v>87</v>
      </c>
      <c r="D11" s="36" t="s">
        <v>105</v>
      </c>
      <c r="E11" s="41"/>
      <c r="F11" s="9">
        <v>395</v>
      </c>
      <c r="G11" s="41"/>
      <c r="H11" s="9"/>
      <c r="I11" s="9"/>
      <c r="J11" s="56"/>
      <c r="K11" s="9"/>
      <c r="L11" s="9"/>
      <c r="M11" s="9"/>
      <c r="N11" s="9">
        <v>395</v>
      </c>
      <c r="O11" s="9"/>
      <c r="P11" s="9"/>
      <c r="Q11" s="9"/>
      <c r="R11" s="9"/>
      <c r="S11" s="9"/>
      <c r="T11" s="9"/>
      <c r="U11" s="51"/>
      <c r="V11" s="51"/>
      <c r="W11" s="51"/>
      <c r="X11" s="51">
        <f t="shared" si="1"/>
        <v>395</v>
      </c>
      <c r="Y11" s="46"/>
      <c r="Z11" s="70">
        <f t="shared" si="2"/>
        <v>3637.66</v>
      </c>
    </row>
    <row r="12" spans="1:26" x14ac:dyDescent="0.25">
      <c r="A12" t="s">
        <v>106</v>
      </c>
      <c r="B12" t="s">
        <v>107</v>
      </c>
      <c r="C12" t="s">
        <v>87</v>
      </c>
      <c r="D12" s="36" t="s">
        <v>108</v>
      </c>
      <c r="E12" s="41"/>
      <c r="F12" s="9">
        <v>208</v>
      </c>
      <c r="G12" s="41"/>
      <c r="H12" s="9"/>
      <c r="I12" s="9"/>
      <c r="J12" s="56"/>
      <c r="K12" s="9">
        <v>208</v>
      </c>
      <c r="L12" s="9"/>
      <c r="M12" s="9"/>
      <c r="N12" s="9"/>
      <c r="O12" s="9"/>
      <c r="P12" s="9"/>
      <c r="Q12" s="9"/>
      <c r="R12" s="9"/>
      <c r="S12" s="9"/>
      <c r="T12" s="9"/>
      <c r="U12" s="51"/>
      <c r="V12" s="51"/>
      <c r="W12" s="51"/>
      <c r="X12" s="51">
        <f t="shared" si="1"/>
        <v>208</v>
      </c>
      <c r="Y12" s="46"/>
      <c r="Z12" s="70">
        <f t="shared" si="2"/>
        <v>3429.66</v>
      </c>
    </row>
    <row r="13" spans="1:26" x14ac:dyDescent="0.25">
      <c r="A13" t="s">
        <v>109</v>
      </c>
      <c r="B13" t="s">
        <v>99</v>
      </c>
      <c r="C13" t="s">
        <v>95</v>
      </c>
      <c r="D13" s="36" t="s">
        <v>110</v>
      </c>
      <c r="E13" s="41">
        <v>260</v>
      </c>
      <c r="F13" s="42"/>
      <c r="G13" s="9"/>
      <c r="H13" s="9">
        <v>260</v>
      </c>
      <c r="I13" s="9"/>
      <c r="J13" s="56">
        <f t="shared" si="0"/>
        <v>260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51"/>
      <c r="V13" s="51"/>
      <c r="W13" s="51"/>
      <c r="X13" s="51">
        <f t="shared" si="1"/>
        <v>0</v>
      </c>
      <c r="Y13" s="46"/>
      <c r="Z13" s="70">
        <f t="shared" si="2"/>
        <v>3689.66</v>
      </c>
    </row>
    <row r="14" spans="1:26" x14ac:dyDescent="0.25">
      <c r="A14" t="s">
        <v>111</v>
      </c>
      <c r="B14" t="s">
        <v>90</v>
      </c>
      <c r="C14" t="s">
        <v>91</v>
      </c>
      <c r="D14" s="36" t="s">
        <v>112</v>
      </c>
      <c r="E14" s="41"/>
      <c r="F14" s="42">
        <v>5</v>
      </c>
      <c r="G14" s="9"/>
      <c r="H14" s="9"/>
      <c r="I14" s="9"/>
      <c r="J14" s="54"/>
      <c r="K14" s="9"/>
      <c r="L14" s="9"/>
      <c r="M14" s="9">
        <v>5</v>
      </c>
      <c r="N14" s="9"/>
      <c r="O14" s="9"/>
      <c r="P14" s="9"/>
      <c r="Q14" s="9"/>
      <c r="R14" s="9"/>
      <c r="S14" s="9"/>
      <c r="T14" s="9"/>
      <c r="U14" s="51"/>
      <c r="V14" s="51"/>
      <c r="W14" s="51"/>
      <c r="X14" s="51">
        <f t="shared" si="1"/>
        <v>5</v>
      </c>
      <c r="Y14" s="46"/>
      <c r="Z14" s="70">
        <f t="shared" si="2"/>
        <v>3684.66</v>
      </c>
    </row>
    <row r="15" spans="1:26" x14ac:dyDescent="0.25">
      <c r="A15" t="s">
        <v>115</v>
      </c>
      <c r="B15" t="s">
        <v>94</v>
      </c>
      <c r="C15" t="s">
        <v>87</v>
      </c>
      <c r="D15" s="36" t="s">
        <v>116</v>
      </c>
      <c r="E15" s="41"/>
      <c r="F15" s="42">
        <v>52</v>
      </c>
      <c r="G15" s="9"/>
      <c r="H15" s="9"/>
      <c r="I15" s="9"/>
      <c r="J15" s="56"/>
      <c r="K15" s="9">
        <v>52</v>
      </c>
      <c r="L15" s="9"/>
      <c r="M15" s="9"/>
      <c r="N15" s="9"/>
      <c r="O15" s="9"/>
      <c r="P15" s="9"/>
      <c r="Q15" s="9"/>
      <c r="R15" s="9"/>
      <c r="S15" s="9"/>
      <c r="T15" s="9"/>
      <c r="U15" s="51"/>
      <c r="V15" s="51"/>
      <c r="W15" s="51"/>
      <c r="X15" s="51">
        <f t="shared" si="1"/>
        <v>52</v>
      </c>
      <c r="Y15" s="46"/>
      <c r="Z15" s="70">
        <f t="shared" si="2"/>
        <v>3632.66</v>
      </c>
    </row>
    <row r="16" spans="1:26" s="47" customFormat="1" x14ac:dyDescent="0.25">
      <c r="B16" s="47" t="s">
        <v>90</v>
      </c>
      <c r="C16" s="47" t="s">
        <v>91</v>
      </c>
      <c r="D16" s="36" t="s">
        <v>120</v>
      </c>
      <c r="E16" s="41"/>
      <c r="F16" s="56">
        <v>5</v>
      </c>
      <c r="G16" s="51"/>
      <c r="H16" s="51"/>
      <c r="I16" s="51"/>
      <c r="J16" s="56"/>
      <c r="K16" s="51"/>
      <c r="L16" s="51"/>
      <c r="M16" s="51">
        <v>5</v>
      </c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>
        <f t="shared" si="1"/>
        <v>5</v>
      </c>
      <c r="Y16" s="46"/>
      <c r="Z16" s="70">
        <f t="shared" si="2"/>
        <v>3627.66</v>
      </c>
    </row>
    <row r="17" spans="1:26" x14ac:dyDescent="0.25">
      <c r="A17" t="s">
        <v>119</v>
      </c>
      <c r="B17" t="s">
        <v>90</v>
      </c>
      <c r="C17" t="s">
        <v>91</v>
      </c>
      <c r="D17" s="36" t="s">
        <v>121</v>
      </c>
      <c r="E17" s="41"/>
      <c r="F17" s="42">
        <v>5</v>
      </c>
      <c r="G17" s="9"/>
      <c r="H17" s="9"/>
      <c r="I17" s="9"/>
      <c r="J17" s="56"/>
      <c r="K17" s="9"/>
      <c r="L17" s="9"/>
      <c r="M17" s="9">
        <v>5</v>
      </c>
      <c r="N17" s="9"/>
      <c r="O17" s="9"/>
      <c r="P17" s="9"/>
      <c r="Q17" s="9"/>
      <c r="R17" s="9"/>
      <c r="S17" s="9"/>
      <c r="T17" s="9"/>
      <c r="U17" s="51"/>
      <c r="V17" s="51"/>
      <c r="W17" s="51"/>
      <c r="X17" s="51">
        <f t="shared" si="1"/>
        <v>5</v>
      </c>
      <c r="Y17" s="46"/>
      <c r="Z17" s="72">
        <f t="shared" si="2"/>
        <v>3622.66</v>
      </c>
    </row>
    <row r="18" spans="1:26" x14ac:dyDescent="0.25">
      <c r="E18" s="41"/>
      <c r="F18" s="42"/>
      <c r="G18" s="9"/>
      <c r="H18" s="9"/>
      <c r="I18" s="9"/>
      <c r="J18" s="56"/>
      <c r="K18" s="9"/>
      <c r="L18" s="9"/>
      <c r="M18" s="9"/>
      <c r="N18" s="9"/>
      <c r="O18" s="9"/>
      <c r="P18" s="9"/>
      <c r="Q18" s="9"/>
      <c r="R18" s="9"/>
      <c r="S18" s="9"/>
      <c r="T18" s="9"/>
      <c r="U18" s="51"/>
      <c r="V18" s="51"/>
      <c r="W18" s="51"/>
      <c r="X18" s="51"/>
      <c r="Y18" s="46"/>
      <c r="Z18" s="70"/>
    </row>
    <row r="19" spans="1:26" x14ac:dyDescent="0.25">
      <c r="C19" s="71"/>
      <c r="E19" s="41"/>
      <c r="F19" s="42"/>
      <c r="G19" s="9"/>
      <c r="H19" s="9"/>
      <c r="I19" s="9"/>
      <c r="J19" s="56"/>
      <c r="K19" s="9"/>
      <c r="L19" s="9"/>
      <c r="M19" s="9"/>
      <c r="N19" s="9"/>
      <c r="O19" s="9"/>
      <c r="P19" s="9"/>
      <c r="Q19" s="9"/>
      <c r="R19" s="9"/>
      <c r="S19" s="9"/>
      <c r="T19" s="9"/>
      <c r="U19" s="51"/>
      <c r="V19" s="51"/>
      <c r="W19" s="51"/>
      <c r="X19" s="51"/>
      <c r="Y19" s="46"/>
      <c r="Z19" s="70"/>
    </row>
    <row r="20" spans="1:26" x14ac:dyDescent="0.25">
      <c r="E20" s="41"/>
      <c r="F20" s="42"/>
      <c r="G20" s="9"/>
      <c r="H20" s="9"/>
      <c r="I20" s="9"/>
      <c r="J20" s="56"/>
      <c r="K20" s="9"/>
      <c r="L20" s="9"/>
      <c r="M20" s="9"/>
      <c r="N20" s="9"/>
      <c r="O20" s="9"/>
      <c r="P20" s="9"/>
      <c r="Q20" s="9"/>
      <c r="R20" s="9"/>
      <c r="S20" s="9"/>
      <c r="T20" s="9"/>
      <c r="U20" s="51"/>
      <c r="V20" s="51"/>
      <c r="W20" s="51"/>
      <c r="X20" s="51"/>
      <c r="Y20" s="46"/>
      <c r="Z20" s="70"/>
    </row>
    <row r="21" spans="1:26" x14ac:dyDescent="0.25">
      <c r="E21" s="41"/>
      <c r="F21" s="42"/>
      <c r="G21" s="9"/>
      <c r="H21" s="9"/>
      <c r="I21" s="9"/>
      <c r="J21" s="56"/>
      <c r="K21" s="9"/>
      <c r="L21" s="9"/>
      <c r="M21" s="9"/>
      <c r="N21" s="9"/>
      <c r="O21" s="9"/>
      <c r="P21" s="9"/>
      <c r="Q21" s="9"/>
      <c r="R21" s="9"/>
      <c r="S21" s="9"/>
      <c r="T21" s="9"/>
      <c r="U21" s="51"/>
      <c r="V21" s="51"/>
      <c r="W21" s="51"/>
      <c r="X21" s="51"/>
      <c r="Y21" s="46"/>
      <c r="Z21" s="70"/>
    </row>
    <row r="22" spans="1:26" x14ac:dyDescent="0.25">
      <c r="E22" s="41"/>
      <c r="F22" s="42"/>
      <c r="G22" s="9"/>
      <c r="H22" s="9"/>
      <c r="I22" s="9"/>
      <c r="J22" s="56"/>
      <c r="K22" s="9"/>
      <c r="L22" s="9"/>
      <c r="M22" s="9"/>
      <c r="N22" s="9"/>
      <c r="O22" s="9"/>
      <c r="P22" s="9"/>
      <c r="Q22" s="9"/>
      <c r="R22" s="9"/>
      <c r="S22" s="9"/>
      <c r="T22" s="9"/>
      <c r="U22" s="51"/>
      <c r="V22" s="51"/>
      <c r="W22" s="51"/>
      <c r="X22" s="51"/>
      <c r="Y22" s="46"/>
      <c r="Z22" s="70"/>
    </row>
    <row r="23" spans="1:26" x14ac:dyDescent="0.25">
      <c r="E23" s="41"/>
      <c r="F23" s="42"/>
      <c r="G23" s="9"/>
      <c r="H23" s="9"/>
      <c r="I23" s="9"/>
      <c r="J23" s="56"/>
      <c r="K23" s="9"/>
      <c r="L23" s="9"/>
      <c r="M23" s="9"/>
      <c r="N23" s="9"/>
      <c r="O23" s="9"/>
      <c r="P23" s="9"/>
      <c r="Q23" s="9"/>
      <c r="R23" s="9"/>
      <c r="S23" s="9"/>
      <c r="T23" s="9"/>
      <c r="U23" s="51"/>
      <c r="V23" s="51"/>
      <c r="W23" s="51"/>
      <c r="X23" s="51"/>
      <c r="Y23" s="46"/>
      <c r="Z23" s="70"/>
    </row>
    <row r="24" spans="1:26" s="47" customFormat="1" x14ac:dyDescent="0.25">
      <c r="E24" s="41"/>
      <c r="F24" s="56"/>
      <c r="G24" s="51"/>
      <c r="H24" s="51"/>
      <c r="I24" s="51"/>
      <c r="J24" s="56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46"/>
      <c r="Z24" s="70"/>
    </row>
    <row r="25" spans="1:26" x14ac:dyDescent="0.25">
      <c r="E25" s="41"/>
      <c r="F25" s="42"/>
      <c r="G25" s="9"/>
      <c r="H25" s="9"/>
      <c r="I25" s="9"/>
      <c r="J25" s="56"/>
      <c r="K25" s="9"/>
      <c r="L25" s="9"/>
      <c r="M25" s="9"/>
      <c r="N25" s="9"/>
      <c r="O25" s="9"/>
      <c r="P25" s="9"/>
      <c r="Q25" s="9"/>
      <c r="R25" s="9"/>
      <c r="S25" s="9"/>
      <c r="T25" s="9"/>
      <c r="U25" s="51"/>
      <c r="V25" s="51"/>
      <c r="W25" s="51"/>
      <c r="X25" s="51"/>
      <c r="Y25" s="46"/>
      <c r="Z25" s="70"/>
    </row>
    <row r="26" spans="1:26" x14ac:dyDescent="0.25">
      <c r="E26" s="41"/>
      <c r="F26" s="42"/>
      <c r="G26" s="9"/>
      <c r="H26" s="9"/>
      <c r="I26" s="9"/>
      <c r="J26" s="56"/>
      <c r="K26" s="9"/>
      <c r="L26" s="9"/>
      <c r="M26" s="9"/>
      <c r="N26" s="9"/>
      <c r="O26" s="9"/>
      <c r="P26" s="9"/>
      <c r="Q26" s="9"/>
      <c r="R26" s="9"/>
      <c r="S26" s="9"/>
      <c r="T26" s="9"/>
      <c r="U26" s="51"/>
      <c r="V26" s="51"/>
      <c r="W26" s="51"/>
      <c r="X26" s="51"/>
      <c r="Y26" s="46"/>
      <c r="Z26" s="70"/>
    </row>
    <row r="27" spans="1:26" x14ac:dyDescent="0.25">
      <c r="E27" s="41"/>
      <c r="F27" s="42"/>
      <c r="G27" s="9"/>
      <c r="H27" s="9"/>
      <c r="I27" s="9"/>
      <c r="J27" s="56"/>
      <c r="K27" s="9"/>
      <c r="L27" s="9"/>
      <c r="M27" s="9"/>
      <c r="N27" s="9"/>
      <c r="O27" s="9"/>
      <c r="P27" s="9"/>
      <c r="Q27" s="9"/>
      <c r="R27" s="9"/>
      <c r="S27" s="9"/>
      <c r="T27" s="9"/>
      <c r="U27" s="51"/>
      <c r="V27" s="51"/>
      <c r="W27" s="51"/>
      <c r="X27" s="51"/>
      <c r="Y27" s="46"/>
      <c r="Z27" s="70"/>
    </row>
    <row r="28" spans="1:26" x14ac:dyDescent="0.25">
      <c r="E28" s="41"/>
      <c r="F28" s="42"/>
      <c r="G28" s="9"/>
      <c r="H28" s="9"/>
      <c r="I28" s="9"/>
      <c r="J28" s="56"/>
      <c r="K28" s="9"/>
      <c r="L28" s="9"/>
      <c r="M28" s="9"/>
      <c r="N28" s="9"/>
      <c r="O28" s="9"/>
      <c r="P28" s="9"/>
      <c r="Q28" s="9"/>
      <c r="R28" s="9"/>
      <c r="S28" s="9"/>
      <c r="T28" s="9"/>
      <c r="U28" s="51"/>
      <c r="V28" s="51"/>
      <c r="W28" s="51"/>
      <c r="X28" s="51"/>
      <c r="Y28" s="46"/>
      <c r="Z28" s="70"/>
    </row>
    <row r="29" spans="1:26" s="47" customFormat="1" x14ac:dyDescent="0.25">
      <c r="E29" s="41"/>
      <c r="F29" s="56"/>
      <c r="G29" s="51"/>
      <c r="H29" s="51"/>
      <c r="I29" s="51"/>
      <c r="J29" s="56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6"/>
      <c r="Y29" s="56"/>
      <c r="Z29" s="78"/>
    </row>
    <row r="30" spans="1:26" s="47" customFormat="1" x14ac:dyDescent="0.25">
      <c r="E30" s="41"/>
      <c r="F30" s="59"/>
      <c r="G30" s="51"/>
      <c r="H30" s="51"/>
      <c r="I30" s="51"/>
      <c r="J30" s="56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9"/>
      <c r="Y30" s="56"/>
      <c r="Z30" s="77"/>
    </row>
    <row r="31" spans="1:26" x14ac:dyDescent="0.25">
      <c r="C31" s="3" t="s">
        <v>11</v>
      </c>
      <c r="E31" s="40">
        <f>SUM(G31:I31)</f>
        <v>2430.79</v>
      </c>
      <c r="F31" s="22">
        <f>SUM(K31:V31)</f>
        <v>748.27</v>
      </c>
      <c r="G31" s="40">
        <f>SUM(G6:G28)</f>
        <v>2100</v>
      </c>
      <c r="H31" s="22">
        <f>SUM(H6:H28)</f>
        <v>260</v>
      </c>
      <c r="I31" s="22">
        <f>SUM(I6:I30)</f>
        <v>70.790000000000006</v>
      </c>
      <c r="J31" s="55">
        <f>SUM(J6:J30)</f>
        <v>2430.79</v>
      </c>
      <c r="K31" s="22">
        <f>SUM(K6:K30)</f>
        <v>260</v>
      </c>
      <c r="L31" s="53">
        <f t="shared" ref="L31:W31" si="3">SUM(L6:L30)</f>
        <v>0</v>
      </c>
      <c r="M31" s="53">
        <f t="shared" si="3"/>
        <v>20</v>
      </c>
      <c r="N31" s="53">
        <f t="shared" si="3"/>
        <v>395</v>
      </c>
      <c r="O31" s="53">
        <f t="shared" si="3"/>
        <v>0</v>
      </c>
      <c r="P31" s="53">
        <f t="shared" si="3"/>
        <v>0</v>
      </c>
      <c r="Q31" s="53">
        <f t="shared" si="3"/>
        <v>176.47</v>
      </c>
      <c r="R31" s="53">
        <f t="shared" si="3"/>
        <v>-103.2</v>
      </c>
      <c r="S31" s="53">
        <f t="shared" si="3"/>
        <v>0</v>
      </c>
      <c r="T31" s="53">
        <f t="shared" si="3"/>
        <v>0</v>
      </c>
      <c r="U31" s="53">
        <f t="shared" si="3"/>
        <v>0</v>
      </c>
      <c r="V31" s="53">
        <f t="shared" si="3"/>
        <v>0</v>
      </c>
      <c r="W31" s="53">
        <f t="shared" si="3"/>
        <v>0</v>
      </c>
      <c r="X31" s="53">
        <f>SUM(X6:X30)</f>
        <v>748.27</v>
      </c>
      <c r="Y31" s="55">
        <f>SUM(Y6:Y30)</f>
        <v>0</v>
      </c>
      <c r="Z31" s="54"/>
    </row>
    <row r="32" spans="1:26" x14ac:dyDescent="0.25">
      <c r="E32" s="38"/>
      <c r="F32" s="39"/>
      <c r="J32" s="54"/>
      <c r="V32" s="50"/>
      <c r="W32" s="50"/>
      <c r="X32" s="50"/>
      <c r="Y32" s="54"/>
      <c r="Z32" s="54"/>
    </row>
    <row r="33" spans="3:26" x14ac:dyDescent="0.25">
      <c r="C33" s="3" t="s">
        <v>67</v>
      </c>
      <c r="E33" s="41">
        <f>SUM(G33:I33)</f>
        <v>0</v>
      </c>
      <c r="F33" s="42">
        <f>Budget!H21</f>
        <v>0</v>
      </c>
      <c r="G33" s="4">
        <f>Budget!H33</f>
        <v>0</v>
      </c>
      <c r="H33" s="4">
        <f>Budget!H26</f>
        <v>0</v>
      </c>
      <c r="I33" s="4">
        <f>Budget!H24</f>
        <v>0</v>
      </c>
      <c r="J33" s="56"/>
      <c r="K33" s="4">
        <f>Budget!H7</f>
        <v>520</v>
      </c>
      <c r="L33" s="4">
        <f>Budget!H8</f>
        <v>20</v>
      </c>
      <c r="M33" s="4">
        <f>Budget!H12</f>
        <v>50</v>
      </c>
      <c r="N33" s="4">
        <f>Budget!H13</f>
        <v>350</v>
      </c>
      <c r="O33" s="4">
        <f>Budget!H14</f>
        <v>175</v>
      </c>
      <c r="P33" s="4">
        <f>Budget!H11</f>
        <v>120</v>
      </c>
      <c r="Q33" s="4">
        <f>Budget!H17</f>
        <v>200</v>
      </c>
      <c r="R33" s="4">
        <f>Budget!H20</f>
        <v>2410</v>
      </c>
      <c r="S33" s="4">
        <f>Budget!H15</f>
        <v>375</v>
      </c>
      <c r="T33" s="4">
        <f>Budget!H18</f>
        <v>100</v>
      </c>
      <c r="U33" s="4">
        <f>Budget!H16</f>
        <v>200</v>
      </c>
      <c r="V33" s="51">
        <f>Budget!H9</f>
        <v>50</v>
      </c>
      <c r="W33" s="51"/>
      <c r="X33" s="61"/>
      <c r="Y33" s="63"/>
      <c r="Z33" s="54"/>
    </row>
    <row r="34" spans="3:26" x14ac:dyDescent="0.25">
      <c r="E34" s="38"/>
      <c r="F34" s="39"/>
      <c r="J34" s="67"/>
      <c r="V34" s="50"/>
      <c r="W34" s="50"/>
      <c r="X34" s="65" t="s">
        <v>76</v>
      </c>
      <c r="Y34" s="66" t="s">
        <v>76</v>
      </c>
      <c r="Z34" s="54"/>
    </row>
    <row r="35" spans="3:26" ht="15.75" thickBot="1" x14ac:dyDescent="0.3">
      <c r="C35" s="3" t="s">
        <v>39</v>
      </c>
      <c r="E35" s="44">
        <f>E33-E31</f>
        <v>-2430.79</v>
      </c>
      <c r="F35" s="44">
        <f>F33-F31</f>
        <v>-748.27</v>
      </c>
      <c r="G35" s="57">
        <f t="shared" ref="G35:V35" si="4">G33-G31</f>
        <v>-2100</v>
      </c>
      <c r="H35" s="57">
        <f t="shared" si="4"/>
        <v>-260</v>
      </c>
      <c r="I35" s="57">
        <f t="shared" si="4"/>
        <v>-70.790000000000006</v>
      </c>
      <c r="J35" s="57">
        <f t="shared" si="4"/>
        <v>-2430.79</v>
      </c>
      <c r="K35" s="57">
        <f t="shared" si="4"/>
        <v>260</v>
      </c>
      <c r="L35" s="57">
        <f t="shared" si="4"/>
        <v>20</v>
      </c>
      <c r="M35" s="57">
        <f t="shared" si="4"/>
        <v>30</v>
      </c>
      <c r="N35" s="57">
        <f t="shared" si="4"/>
        <v>-45</v>
      </c>
      <c r="O35" s="57">
        <f t="shared" si="4"/>
        <v>175</v>
      </c>
      <c r="P35" s="57">
        <f t="shared" si="4"/>
        <v>120</v>
      </c>
      <c r="Q35" s="57">
        <f t="shared" si="4"/>
        <v>23.53</v>
      </c>
      <c r="R35" s="57">
        <f t="shared" si="4"/>
        <v>2513.1999999999998</v>
      </c>
      <c r="S35" s="57">
        <f t="shared" si="4"/>
        <v>375</v>
      </c>
      <c r="T35" s="57">
        <f t="shared" si="4"/>
        <v>100</v>
      </c>
      <c r="U35" s="57">
        <f t="shared" si="4"/>
        <v>200</v>
      </c>
      <c r="V35" s="57">
        <f t="shared" si="4"/>
        <v>50</v>
      </c>
      <c r="W35" s="76"/>
      <c r="X35" s="62"/>
      <c r="Y35" s="64"/>
      <c r="Z35" s="58"/>
    </row>
    <row r="36" spans="3:26" ht="15.75" thickTop="1" x14ac:dyDescent="0.25"/>
    <row r="38" spans="3:26" x14ac:dyDescent="0.25">
      <c r="C38" s="3" t="s">
        <v>71</v>
      </c>
      <c r="E38" s="4">
        <f>E31-SUM(G31:I31)</f>
        <v>0</v>
      </c>
    </row>
    <row r="39" spans="3:26" x14ac:dyDescent="0.25">
      <c r="C39" s="3" t="s">
        <v>70</v>
      </c>
      <c r="E39" s="4">
        <f>F31-SUM(K31:V31)</f>
        <v>0</v>
      </c>
    </row>
  </sheetData>
  <pageMargins left="0.7" right="0.7" top="0.75" bottom="0.75" header="0.3" footer="0.3"/>
  <pageSetup paperSize="9" scale="47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C33" sqref="C33"/>
    </sheetView>
  </sheetViews>
  <sheetFormatPr defaultRowHeight="15" x14ac:dyDescent="0.25"/>
  <cols>
    <col min="1" max="16384" width="9.140625" style="47"/>
  </cols>
  <sheetData>
    <row r="1" spans="3:14" ht="21" x14ac:dyDescent="0.35">
      <c r="C1" s="49" t="s">
        <v>42</v>
      </c>
    </row>
    <row r="2" spans="3:14" ht="21" x14ac:dyDescent="0.35">
      <c r="C2" s="49" t="s">
        <v>84</v>
      </c>
      <c r="G2" s="49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49" t="s">
        <v>22</v>
      </c>
    </row>
    <row r="7" spans="3:14" x14ac:dyDescent="0.25">
      <c r="C7" s="47" t="s">
        <v>43</v>
      </c>
      <c r="H7" s="47">
        <v>520</v>
      </c>
    </row>
    <row r="8" spans="3:14" x14ac:dyDescent="0.25">
      <c r="C8" s="47" t="s">
        <v>24</v>
      </c>
      <c r="H8" s="47">
        <v>20</v>
      </c>
    </row>
    <row r="9" spans="3:14" x14ac:dyDescent="0.25">
      <c r="C9" s="47" t="s">
        <v>25</v>
      </c>
      <c r="H9" s="47">
        <v>50</v>
      </c>
    </row>
    <row r="10" spans="3:14" x14ac:dyDescent="0.25">
      <c r="C10" s="47" t="s">
        <v>44</v>
      </c>
      <c r="H10" s="47">
        <v>250</v>
      </c>
    </row>
    <row r="11" spans="3:14" x14ac:dyDescent="0.25">
      <c r="C11" s="47" t="s">
        <v>45</v>
      </c>
      <c r="H11" s="47">
        <v>120</v>
      </c>
    </row>
    <row r="12" spans="3:14" x14ac:dyDescent="0.25">
      <c r="C12" s="47" t="s">
        <v>46</v>
      </c>
      <c r="H12" s="47">
        <v>50</v>
      </c>
    </row>
    <row r="13" spans="3:14" x14ac:dyDescent="0.25">
      <c r="C13" s="47" t="s">
        <v>47</v>
      </c>
      <c r="H13" s="47">
        <v>350</v>
      </c>
    </row>
    <row r="14" spans="3:14" x14ac:dyDescent="0.25">
      <c r="C14" s="47" t="s">
        <v>48</v>
      </c>
      <c r="H14" s="47">
        <v>175</v>
      </c>
    </row>
    <row r="15" spans="3:14" x14ac:dyDescent="0.25">
      <c r="C15" s="47" t="s">
        <v>31</v>
      </c>
      <c r="H15" s="47">
        <v>375</v>
      </c>
    </row>
    <row r="16" spans="3:14" x14ac:dyDescent="0.25">
      <c r="C16" s="47" t="s">
        <v>49</v>
      </c>
      <c r="H16" s="47">
        <v>200</v>
      </c>
    </row>
    <row r="17" spans="3:8" x14ac:dyDescent="0.25">
      <c r="C17" s="47" t="s">
        <v>81</v>
      </c>
      <c r="H17" s="47">
        <v>200</v>
      </c>
    </row>
    <row r="18" spans="3:8" x14ac:dyDescent="0.25">
      <c r="C18" s="47" t="s">
        <v>32</v>
      </c>
      <c r="H18" s="47">
        <v>100</v>
      </c>
    </row>
    <row r="20" spans="3:8" x14ac:dyDescent="0.25">
      <c r="C20" s="47" t="s">
        <v>38</v>
      </c>
      <c r="H20" s="47">
        <f>SUM(H7:H19)</f>
        <v>2410</v>
      </c>
    </row>
    <row r="21" spans="3:8" ht="21" x14ac:dyDescent="0.35">
      <c r="C21" s="49" t="s">
        <v>17</v>
      </c>
    </row>
    <row r="23" spans="3:8" x14ac:dyDescent="0.25">
      <c r="C23" s="47" t="s">
        <v>50</v>
      </c>
    </row>
    <row r="24" spans="3:8" x14ac:dyDescent="0.25">
      <c r="C24" s="47" t="s">
        <v>51</v>
      </c>
    </row>
    <row r="25" spans="3:8" ht="15.75" thickBot="1" x14ac:dyDescent="0.3"/>
    <row r="26" spans="3:8" ht="15.75" thickBot="1" x14ac:dyDescent="0.3">
      <c r="C26" s="47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52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97</v>
      </c>
      <c r="H32" s="5">
        <v>2100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2022-08-11T09:36:55Z</cp:lastPrinted>
  <dcterms:created xsi:type="dcterms:W3CDTF">2011-06-26T08:01:14Z</dcterms:created>
  <dcterms:modified xsi:type="dcterms:W3CDTF">2022-08-11T10:52:51Z</dcterms:modified>
  <cp:category/>
  <cp:contentStatus/>
</cp:coreProperties>
</file>