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235FE0FD-B05E-4E63-BBBC-BF8E13509D3A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5" l="1"/>
  <c r="J8" i="15"/>
  <c r="J7" i="15"/>
  <c r="J6" i="15"/>
  <c r="H24" i="3"/>
  <c r="K36" i="15"/>
  <c r="I36" i="15"/>
  <c r="H36" i="15"/>
  <c r="G36" i="15"/>
  <c r="M36" i="15"/>
  <c r="N36" i="15"/>
  <c r="O36" i="15"/>
  <c r="P36" i="15"/>
  <c r="Q36" i="15"/>
  <c r="R36" i="15"/>
  <c r="S36" i="15"/>
  <c r="T36" i="15"/>
  <c r="U36" i="15"/>
  <c r="V36" i="15"/>
  <c r="W36" i="15"/>
  <c r="L36" i="15"/>
  <c r="X34" i="15"/>
  <c r="X35" i="15"/>
  <c r="X33" i="15"/>
  <c r="X32" i="15"/>
  <c r="X31" i="15"/>
  <c r="X28" i="15"/>
  <c r="X29" i="15"/>
  <c r="X30" i="15"/>
  <c r="X23" i="15"/>
  <c r="X24" i="15"/>
  <c r="X25" i="15"/>
  <c r="X26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J36" i="15" l="1"/>
  <c r="F36" i="15"/>
  <c r="Y36" i="15"/>
  <c r="H27" i="13" l="1"/>
  <c r="H21" i="13"/>
  <c r="H30" i="13" s="1"/>
  <c r="B27" i="3" l="1"/>
  <c r="U38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0" i="15"/>
  <c r="H28" i="3"/>
  <c r="B32" i="3" l="1"/>
  <c r="B7" i="3" l="1"/>
  <c r="X7" i="15" l="1"/>
  <c r="X6" i="15"/>
  <c r="X36" i="15" l="1"/>
  <c r="J40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35" i="15" s="1"/>
  <c r="R38" i="15" l="1"/>
  <c r="F38" i="15"/>
  <c r="H38" i="15"/>
  <c r="I38" i="15"/>
  <c r="V38" i="15"/>
  <c r="T38" i="15"/>
  <c r="S38" i="15"/>
  <c r="Q38" i="15"/>
  <c r="P38" i="15"/>
  <c r="O38" i="15"/>
  <c r="N38" i="15"/>
  <c r="M38" i="15"/>
  <c r="L38" i="15"/>
  <c r="K38" i="15"/>
  <c r="G38" i="15"/>
  <c r="B19" i="3"/>
  <c r="F19" i="3" s="1"/>
  <c r="B18" i="3"/>
  <c r="T40" i="15" l="1"/>
  <c r="I40" i="15"/>
  <c r="M40" i="15"/>
  <c r="Q40" i="15"/>
  <c r="N40" i="15"/>
  <c r="S40" i="15"/>
  <c r="H40" i="15"/>
  <c r="O40" i="15"/>
  <c r="K40" i="15"/>
  <c r="L40" i="15"/>
  <c r="P40" i="15"/>
  <c r="V40" i="15"/>
  <c r="R40" i="15"/>
  <c r="E38" i="15"/>
  <c r="E44" i="15" l="1"/>
  <c r="B18" i="9"/>
  <c r="F40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6" i="15"/>
  <c r="G40" i="15"/>
  <c r="B12" i="3" l="1"/>
  <c r="B30" i="3" s="1"/>
  <c r="B17" i="9"/>
  <c r="C19" i="9" s="1"/>
  <c r="E43" i="15"/>
  <c r="E40" i="15"/>
  <c r="F12" i="3" l="1"/>
  <c r="B34" i="3"/>
  <c r="F30" i="3"/>
</calcChain>
</file>

<file path=xl/sharedStrings.xml><?xml version="1.0" encoding="utf-8"?>
<sst xmlns="http://schemas.openxmlformats.org/spreadsheetml/2006/main" count="154" uniqueCount="120">
  <si>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</si>
  <si>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</si>
  <si>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</si>
  <si>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</si>
  <si>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</si>
  <si>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</si>
  <si>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</si>
  <si>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</si>
  <si>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</si>
  <si>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</si>
  <si>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</si>
  <si>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</si>
  <si>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</si>
  <si>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</si>
  <si>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</si>
  <si>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</si>
  <si>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</si>
  <si>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</si>
  <si>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</si>
  <si>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</si>
  <si>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</si>
  <si>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</si>
  <si>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</si>
  <si>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</si>
  <si>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</si>
  <si>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</si>
  <si>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</si>
  <si>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</si>
  <si>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</si>
  <si>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</si>
  <si>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</si>
  <si>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</si>
  <si>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</si>
  <si>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</si>
  <si>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</si>
  <si>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</si>
  <si>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</si>
  <si>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</si>
  <si>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</si>
  <si>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</si>
  <si>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</si>
  <si>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</si>
  <si>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</si>
  <si>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</si>
  <si>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</si>
  <si>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</si>
  <si>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</si>
  <si>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</si>
  <si>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</si>
  <si>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</si>
  <si>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</si>
  <si>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</si>
  <si>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</si>
  <si>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</si>
  <si>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</si>
  <si>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</si>
  <si>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</si>
  <si>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</si>
  <si>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</si>
  <si>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</si>
  <si>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</si>
  <si>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</si>
  <si>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</si>
  <si>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</si>
  <si>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</si>
  <si>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</si>
  <si>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</si>
  <si>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</si>
  <si>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</si>
  <si>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</si>
  <si>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</si>
  <si>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</si>
  <si>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</si>
  <si>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</si>
  <si>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</si>
  <si>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</si>
  <si>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</si>
  <si>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</si>
  <si>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</si>
  <si>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</si>
  <si>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</si>
  <si>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</si>
  <si>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</si>
  <si>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</si>
  <si>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</si>
  <si>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</si>
  <si>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</si>
  <si>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</si>
  <si>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</si>
  <si>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</si>
  <si>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</si>
  <si>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</si>
  <si>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</si>
  <si>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</si>
  <si>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</si>
  <si>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</si>
  <si>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</si>
  <si>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</si>
  <si>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</si>
  <si>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</si>
  <si>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</si>
  <si>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</si>
  <si>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</si>
  <si>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</si>
  <si>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</si>
  <si>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</si>
  <si>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</si>
  <si>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</si>
  <si>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</si>
  <si>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</si>
  <si>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</si>
  <si>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</si>
  <si>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</si>
  <si>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</si>
  <si>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</si>
  <si>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</si>
  <si>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Full Bank Reconciliation  - 30th June 2023</t>
  </si>
  <si>
    <t>Balance per Bank Statement 30th June 2023</t>
  </si>
  <si>
    <t>3 months to 30th June 2023</t>
  </si>
  <si>
    <t>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</si>
</sst>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A8" sqref="A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116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117</v>
      </c>
      <c r="B7" s="25">
        <v>4334.7299999999996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4334.7299999999996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book'!E36</f>
        <v>3119.64</v>
      </c>
    </row>
    <row r="18" spans="1:3" ht="15.75" x14ac:dyDescent="0.25">
      <c r="A18" s="22" t="s">
        <v>8</v>
      </c>
      <c r="B18" s="25">
        <f>'Cash book'!F36</f>
        <v>932.83</v>
      </c>
    </row>
    <row r="19" spans="1:3" ht="15.75" x14ac:dyDescent="0.25">
      <c r="A19" s="22" t="s">
        <v>9</v>
      </c>
      <c r="B19" s="18"/>
      <c r="C19" s="25">
        <f>B16+B17-B18</f>
        <v>4334.7299999999996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3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119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118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book'!G36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book'!I36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book'!H36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3119.64</v>
      </c>
      <c r="C12" s="8"/>
      <c r="D12" s="34">
        <f>+H12*$H$1/12</f>
        <v>0</v>
      </c>
      <c r="E12" s="8"/>
      <c r="F12" s="34">
        <f>+B12-D12</f>
        <v>3119.64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book'!K36</f>
        <v>260</v>
      </c>
      <c r="C15" s="8"/>
      <c r="D15" s="8">
        <f t="shared" ref="D15:D27" si="0">+H15*$H$1/12</f>
        <v>130</v>
      </c>
      <c r="E15" s="8"/>
      <c r="F15" s="8">
        <f t="shared" ref="F15:F28" si="1">-B15+D15</f>
        <v>-130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book'!L36</f>
        <v>0</v>
      </c>
      <c r="C16" s="8"/>
      <c r="D16" s="8">
        <f t="shared" si="0"/>
        <v>5</v>
      </c>
      <c r="E16" s="8"/>
      <c r="F16" s="8">
        <f t="shared" si="1"/>
        <v>5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book'!V36</f>
        <v>0</v>
      </c>
      <c r="C17" s="8"/>
      <c r="D17" s="8">
        <f t="shared" si="0"/>
        <v>37.5</v>
      </c>
      <c r="E17" s="8"/>
      <c r="F17" s="8">
        <f t="shared" si="1"/>
        <v>37.5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book'!N36</f>
        <v>425</v>
      </c>
      <c r="C18" s="8"/>
      <c r="D18" s="8">
        <f t="shared" si="0"/>
        <v>137.5</v>
      </c>
      <c r="E18" s="8"/>
      <c r="F18" s="8">
        <f t="shared" si="1"/>
        <v>-287.5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book'!M36</f>
        <v>67.430000000000007</v>
      </c>
      <c r="C19" s="8"/>
      <c r="D19" s="8">
        <f t="shared" si="0"/>
        <v>12.5</v>
      </c>
      <c r="E19" s="8"/>
      <c r="F19" s="8">
        <f t="shared" si="1"/>
        <v>-54.930000000000007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book'!R36</f>
        <v>0</v>
      </c>
      <c r="C20" s="8"/>
      <c r="D20" s="8">
        <f t="shared" si="0"/>
        <v>752.5</v>
      </c>
      <c r="E20" s="8"/>
      <c r="F20" s="8">
        <f t="shared" si="1"/>
        <v>752.5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book'!O36</f>
        <v>0</v>
      </c>
      <c r="C21" s="8"/>
      <c r="D21" s="8">
        <f t="shared" si="0"/>
        <v>50</v>
      </c>
      <c r="E21" s="8"/>
      <c r="F21" s="8">
        <f t="shared" si="1"/>
        <v>50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book'!P36</f>
        <v>0</v>
      </c>
      <c r="C22" s="8"/>
      <c r="D22" s="8">
        <f t="shared" si="0"/>
        <v>30</v>
      </c>
      <c r="E22" s="8"/>
      <c r="F22" s="8">
        <f t="shared" si="1"/>
        <v>30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book'!Q36</f>
        <v>180.4</v>
      </c>
      <c r="C23" s="8"/>
      <c r="D23" s="8">
        <f t="shared" si="0"/>
        <v>50</v>
      </c>
      <c r="E23" s="8"/>
      <c r="F23" s="8">
        <f t="shared" si="1"/>
        <v>-130.4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book'!S36</f>
        <v>0</v>
      </c>
      <c r="C24" s="8"/>
      <c r="D24" s="8">
        <f t="shared" si="0"/>
        <v>237.5</v>
      </c>
      <c r="E24" s="8"/>
      <c r="F24" s="8">
        <f t="shared" si="1"/>
        <v>237.5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book'!T36</f>
        <v>0</v>
      </c>
      <c r="C25" s="8"/>
      <c r="D25" s="8">
        <f t="shared" si="0"/>
        <v>25</v>
      </c>
      <c r="E25" s="8"/>
      <c r="F25" s="8">
        <f t="shared" si="1"/>
        <v>25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book'!U36</f>
        <v>0</v>
      </c>
      <c r="C26" s="8"/>
      <c r="D26" s="8">
        <f t="shared" si="0"/>
        <v>37.5</v>
      </c>
      <c r="E26" s="8"/>
      <c r="F26" s="8">
        <f t="shared" si="1"/>
        <v>37.5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book'!U37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932.83</v>
      </c>
      <c r="C28" s="8"/>
      <c r="D28" s="16">
        <f>SUM(D15:D27)</f>
        <v>1505</v>
      </c>
      <c r="E28" s="8"/>
      <c r="F28" s="16">
        <f t="shared" si="1"/>
        <v>572.16999999999996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2186.81</v>
      </c>
      <c r="C30" s="8"/>
      <c r="D30" s="34">
        <f>+D12-D28</f>
        <v>-1505</v>
      </c>
      <c r="E30" s="8"/>
      <c r="F30" s="34">
        <f>+B30-D30</f>
        <v>3691.81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4334.7299999999996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book'!F36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4"/>
  <sheetViews>
    <sheetView workbookViewId="0">
      <pane ySplit="3" topLeftCell="A4" activePane="bottomLeft" state="frozen"/>
      <selection activeCell="H1" sqref="H1"/>
      <selection pane="bottomLeft" activeCell="M8" sqref="M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106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5" si="0">SUM(K9:V9)</f>
        <v>0</v>
      </c>
      <c r="Y9" s="37"/>
      <c r="Z9" s="37">
        <f t="shared" ref="Z9:Z35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/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/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/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/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/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55">
        <f t="shared" si="1"/>
        <v>4334.7300000000005</v>
      </c>
    </row>
    <row r="16" spans="1:26" x14ac:dyDescent="0.25">
      <c r="E16" s="32"/>
      <c r="F16" s="33"/>
      <c r="G16" s="4"/>
      <c r="H16" s="4"/>
      <c r="I16" s="4"/>
      <c r="J16" s="3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0</v>
      </c>
      <c r="Y16" s="37"/>
      <c r="Z16" s="37"/>
    </row>
    <row r="17" spans="3:26" x14ac:dyDescent="0.25">
      <c r="E17" s="32"/>
      <c r="F17" s="33"/>
      <c r="G17" s="4"/>
      <c r="H17" s="4"/>
      <c r="I17" s="4"/>
      <c r="J17" s="3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0</v>
      </c>
      <c r="Y17" s="37"/>
      <c r="Z17" s="37"/>
    </row>
    <row r="18" spans="3:26" x14ac:dyDescent="0.25">
      <c r="E18" s="32"/>
      <c r="F18" s="33"/>
      <c r="G18" s="4"/>
      <c r="H18" s="4"/>
      <c r="I18" s="4"/>
      <c r="J18" s="3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0</v>
      </c>
      <c r="Y18" s="37"/>
      <c r="Z18" s="37"/>
    </row>
    <row r="19" spans="3:26" x14ac:dyDescent="0.25">
      <c r="E19" s="32"/>
      <c r="F19" s="33"/>
      <c r="G19" s="4"/>
      <c r="H19" s="4"/>
      <c r="I19" s="4"/>
      <c r="J19" s="3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0</v>
      </c>
      <c r="Y19" s="37"/>
      <c r="Z19" s="37"/>
    </row>
    <row r="20" spans="3:26" x14ac:dyDescent="0.25">
      <c r="C20" s="51"/>
      <c r="E20" s="32"/>
      <c r="F20" s="33"/>
      <c r="G20" s="4"/>
      <c r="H20" s="4"/>
      <c r="I20" s="4"/>
      <c r="J20" s="3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0</v>
      </c>
      <c r="Y20" s="37"/>
      <c r="Z20" s="37"/>
    </row>
    <row r="21" spans="3:26" x14ac:dyDescent="0.25">
      <c r="E21" s="32"/>
      <c r="F21" s="33"/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  <c r="Y21" s="37"/>
      <c r="Z21" s="37"/>
    </row>
    <row r="22" spans="3:26" x14ac:dyDescent="0.25">
      <c r="E22" s="32"/>
      <c r="F22" s="33"/>
      <c r="G22" s="4"/>
      <c r="H22" s="4"/>
      <c r="I22" s="4"/>
      <c r="J22" s="3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/>
    </row>
    <row r="23" spans="3:26" x14ac:dyDescent="0.25">
      <c r="E23" s="32"/>
      <c r="F23" s="33"/>
      <c r="G23" s="4"/>
      <c r="H23" s="4"/>
      <c r="I23" s="4"/>
      <c r="J23" s="3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3:26" x14ac:dyDescent="0.25">
      <c r="E24" s="32"/>
      <c r="F24" s="33"/>
      <c r="G24" s="4"/>
      <c r="H24" s="4"/>
      <c r="I24" s="4"/>
      <c r="J24" s="3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3:26" x14ac:dyDescent="0.25">
      <c r="E25" s="32"/>
      <c r="F25" s="33"/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3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3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3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3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3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3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3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41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55">
        <f t="shared" si="1"/>
        <v>0</v>
      </c>
    </row>
    <row r="36" spans="3:26" x14ac:dyDescent="0.25">
      <c r="C36" s="3" t="s">
        <v>11</v>
      </c>
      <c r="E36" s="31">
        <f>SUM(G36:I36)</f>
        <v>3119.64</v>
      </c>
      <c r="F36" s="39">
        <f>SUM(K36:V36)</f>
        <v>932.83</v>
      </c>
      <c r="G36" s="31">
        <f t="shared" ref="G36:L36" si="2">SUM(G6:G35)</f>
        <v>3000</v>
      </c>
      <c r="H36" s="31">
        <f t="shared" si="2"/>
        <v>0</v>
      </c>
      <c r="I36" s="31">
        <f t="shared" si="2"/>
        <v>119.64</v>
      </c>
      <c r="J36" s="53">
        <f t="shared" si="2"/>
        <v>3119.64</v>
      </c>
      <c r="K36" s="17">
        <f t="shared" si="2"/>
        <v>260</v>
      </c>
      <c r="L36" s="17">
        <f t="shared" si="2"/>
        <v>0</v>
      </c>
      <c r="M36" s="17">
        <f t="shared" ref="M36:X36" si="3">SUM(M6:M35)</f>
        <v>67.430000000000007</v>
      </c>
      <c r="N36" s="17">
        <f t="shared" si="3"/>
        <v>425</v>
      </c>
      <c r="O36" s="17">
        <f t="shared" si="3"/>
        <v>0</v>
      </c>
      <c r="P36" s="17">
        <f t="shared" si="3"/>
        <v>0</v>
      </c>
      <c r="Q36" s="17">
        <f t="shared" si="3"/>
        <v>180.4</v>
      </c>
      <c r="R36" s="17">
        <f t="shared" si="3"/>
        <v>0</v>
      </c>
      <c r="S36" s="17">
        <f t="shared" si="3"/>
        <v>0</v>
      </c>
      <c r="T36" s="17">
        <f t="shared" si="3"/>
        <v>0</v>
      </c>
      <c r="U36" s="17">
        <f t="shared" si="3"/>
        <v>0</v>
      </c>
      <c r="V36" s="17">
        <f t="shared" si="3"/>
        <v>0</v>
      </c>
      <c r="W36" s="17">
        <f t="shared" si="3"/>
        <v>0</v>
      </c>
      <c r="X36" s="17">
        <f t="shared" si="3"/>
        <v>932.83</v>
      </c>
      <c r="Y36" s="39">
        <f>SUM(Y6:Y31)</f>
        <v>0.45</v>
      </c>
      <c r="Z36" s="30"/>
    </row>
    <row r="37" spans="3:26" x14ac:dyDescent="0.25">
      <c r="E37" s="29"/>
      <c r="F37" s="30"/>
      <c r="J37" s="30"/>
      <c r="Y37" s="30"/>
      <c r="Z37" s="30"/>
    </row>
    <row r="38" spans="3:26" x14ac:dyDescent="0.25">
      <c r="C38" s="3" t="s">
        <v>67</v>
      </c>
      <c r="E38" s="32">
        <f>SUM(G38:I38)</f>
        <v>0</v>
      </c>
      <c r="F38" s="33">
        <f>Budget!H22</f>
        <v>0</v>
      </c>
      <c r="G38" s="4">
        <f>Budget!H34</f>
        <v>0</v>
      </c>
      <c r="H38" s="4">
        <f>Budget!H27</f>
        <v>0</v>
      </c>
      <c r="I38" s="4">
        <f>Budget!H25</f>
        <v>0</v>
      </c>
      <c r="J38" s="33"/>
      <c r="K38" s="4">
        <f>Budget!H7</f>
        <v>520</v>
      </c>
      <c r="L38" s="4">
        <f>Budget!H8</f>
        <v>20</v>
      </c>
      <c r="M38" s="4">
        <f>Budget!H12</f>
        <v>50</v>
      </c>
      <c r="N38" s="4">
        <f>Budget!H13</f>
        <v>350</v>
      </c>
      <c r="O38" s="4">
        <f>Budget!H14</f>
        <v>200</v>
      </c>
      <c r="P38" s="4">
        <f>Budget!H11</f>
        <v>120</v>
      </c>
      <c r="Q38" s="4">
        <f>Budget!H18</f>
        <v>200</v>
      </c>
      <c r="R38" s="4">
        <f>Budget!H21</f>
        <v>3010</v>
      </c>
      <c r="S38" s="4">
        <f>Budget!H15</f>
        <v>450</v>
      </c>
      <c r="T38" s="4">
        <f>Budget!H19</f>
        <v>100</v>
      </c>
      <c r="U38" s="4">
        <f>Budget!H16</f>
        <v>150</v>
      </c>
      <c r="V38" s="4">
        <f>Budget!H9</f>
        <v>150</v>
      </c>
      <c r="W38" s="4"/>
      <c r="X38" s="43"/>
      <c r="Y38" s="45"/>
      <c r="Z38" s="30"/>
    </row>
    <row r="39" spans="3:26" x14ac:dyDescent="0.25">
      <c r="E39" s="29"/>
      <c r="F39" s="30"/>
      <c r="J39" s="49"/>
      <c r="X39" s="47" t="s">
        <v>76</v>
      </c>
      <c r="Y39" s="48" t="s">
        <v>76</v>
      </c>
      <c r="Z39" s="30"/>
    </row>
    <row r="40" spans="3:26" ht="15.75" thickBot="1" x14ac:dyDescent="0.3">
      <c r="C40" s="3" t="s">
        <v>39</v>
      </c>
      <c r="E40" s="35">
        <f>E38-E36</f>
        <v>-3119.64</v>
      </c>
      <c r="F40" s="35">
        <f>F38-F36</f>
        <v>-932.83</v>
      </c>
      <c r="G40" s="35">
        <f t="shared" ref="G40:V40" si="4">G38-G36</f>
        <v>-3000</v>
      </c>
      <c r="H40" s="35">
        <f t="shared" si="4"/>
        <v>0</v>
      </c>
      <c r="I40" s="35">
        <f t="shared" si="4"/>
        <v>-119.64</v>
      </c>
      <c r="J40" s="35">
        <f t="shared" si="4"/>
        <v>-3119.64</v>
      </c>
      <c r="K40" s="35">
        <f t="shared" si="4"/>
        <v>260</v>
      </c>
      <c r="L40" s="35">
        <f t="shared" si="4"/>
        <v>20</v>
      </c>
      <c r="M40" s="35">
        <f t="shared" si="4"/>
        <v>-17.430000000000007</v>
      </c>
      <c r="N40" s="35">
        <f t="shared" si="4"/>
        <v>-75</v>
      </c>
      <c r="O40" s="35">
        <f t="shared" si="4"/>
        <v>200</v>
      </c>
      <c r="P40" s="35">
        <f t="shared" si="4"/>
        <v>120</v>
      </c>
      <c r="Q40" s="35">
        <f t="shared" si="4"/>
        <v>19.599999999999994</v>
      </c>
      <c r="R40" s="35">
        <f t="shared" si="4"/>
        <v>3010</v>
      </c>
      <c r="S40" s="35">
        <f t="shared" si="4"/>
        <v>450</v>
      </c>
      <c r="T40" s="35">
        <f t="shared" si="4"/>
        <v>100</v>
      </c>
      <c r="U40" s="35">
        <f t="shared" si="4"/>
        <v>150</v>
      </c>
      <c r="V40" s="35">
        <f t="shared" si="4"/>
        <v>150</v>
      </c>
      <c r="W40" s="54"/>
      <c r="X40" s="44"/>
      <c r="Y40" s="46"/>
      <c r="Z40" s="40"/>
    </row>
    <row r="41" spans="3:26" ht="15.75" thickTop="1" x14ac:dyDescent="0.25"/>
    <row r="43" spans="3:26" x14ac:dyDescent="0.25">
      <c r="C43" s="3" t="s">
        <v>71</v>
      </c>
      <c r="E43" s="4">
        <f>E36-SUM(G36:I36)</f>
        <v>0</v>
      </c>
    </row>
    <row r="44" spans="3:26" x14ac:dyDescent="0.25">
      <c r="C44" s="3" t="s">
        <v>70</v>
      </c>
      <c r="E44" s="4">
        <f>F36-SUM(K36:V36)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2023-04-27T08:21:46Z</cp:lastPrinted>
  <dcterms:created xsi:type="dcterms:W3CDTF">2011-06-26T08:01:14Z</dcterms:created>
  <dcterms:modified xsi:type="dcterms:W3CDTF">2023-09-14T10:08:48Z</dcterms:modified>
  <cp:category/>
  <cp:contentStatus/>
</cp:coreProperties>
</file>