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3\"/>
    </mc:Choice>
  </mc:AlternateContent>
  <xr:revisionPtr revIDLastSave="0" documentId="13_ncr:1_{8BB72F7F-7BA6-47D7-A02D-6160FAE5E107}" xr6:coauthVersionLast="47" xr6:coauthVersionMax="47" xr10:uidLastSave="{00000000-0000-0000-0000-000000000000}"/>
  <bookViews>
    <workbookView xWindow="-120" yWindow="-120" windowWidth="20730" windowHeight="11160" tabRatio="459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6" i="15" l="1"/>
  <c r="Z17" i="15" s="1"/>
  <c r="J9" i="15"/>
  <c r="J8" i="15"/>
  <c r="J7" i="15"/>
  <c r="J6" i="15"/>
  <c r="H24" i="3"/>
  <c r="K36" i="15"/>
  <c r="I36" i="15"/>
  <c r="H36" i="15"/>
  <c r="G36" i="15"/>
  <c r="M36" i="15"/>
  <c r="N36" i="15"/>
  <c r="O36" i="15"/>
  <c r="P36" i="15"/>
  <c r="Q36" i="15"/>
  <c r="R36" i="15"/>
  <c r="S36" i="15"/>
  <c r="T36" i="15"/>
  <c r="U36" i="15"/>
  <c r="V36" i="15"/>
  <c r="W36" i="15"/>
  <c r="L36" i="15"/>
  <c r="X34" i="15"/>
  <c r="X35" i="15"/>
  <c r="X33" i="15"/>
  <c r="X32" i="15"/>
  <c r="X31" i="15"/>
  <c r="X28" i="15"/>
  <c r="X29" i="15"/>
  <c r="X30" i="15"/>
  <c r="X23" i="15"/>
  <c r="X24" i="15"/>
  <c r="X25" i="15"/>
  <c r="X26" i="15"/>
  <c r="X27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J36" i="15" l="1"/>
  <c r="F36" i="15"/>
  <c r="Y36" i="15"/>
  <c r="H27" i="13" l="1"/>
  <c r="H21" i="13"/>
  <c r="H30" i="13" s="1"/>
  <c r="B27" i="3" l="1"/>
  <c r="U38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6" i="3"/>
  <c r="H15" i="3"/>
  <c r="B26" i="3" l="1"/>
  <c r="F26" i="3" s="1"/>
  <c r="U40" i="15"/>
  <c r="H28" i="3"/>
  <c r="B32" i="3" l="1"/>
  <c r="B7" i="3" l="1"/>
  <c r="X7" i="15" l="1"/>
  <c r="X6" i="15"/>
  <c r="X36" i="15" l="1"/>
  <c r="J40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35" i="15" s="1"/>
  <c r="R38" i="15" l="1"/>
  <c r="F38" i="15"/>
  <c r="H38" i="15"/>
  <c r="I38" i="15"/>
  <c r="V38" i="15"/>
  <c r="T38" i="15"/>
  <c r="S38" i="15"/>
  <c r="Q38" i="15"/>
  <c r="P38" i="15"/>
  <c r="O38" i="15"/>
  <c r="N38" i="15"/>
  <c r="M38" i="15"/>
  <c r="L38" i="15"/>
  <c r="K38" i="15"/>
  <c r="G38" i="15"/>
  <c r="B19" i="3"/>
  <c r="F19" i="3" s="1"/>
  <c r="B18" i="3"/>
  <c r="T40" i="15" l="1"/>
  <c r="I40" i="15"/>
  <c r="M40" i="15"/>
  <c r="Q40" i="15"/>
  <c r="N40" i="15"/>
  <c r="S40" i="15"/>
  <c r="H40" i="15"/>
  <c r="O40" i="15"/>
  <c r="K40" i="15"/>
  <c r="L40" i="15"/>
  <c r="P40" i="15"/>
  <c r="V40" i="15"/>
  <c r="R40" i="15"/>
  <c r="E38" i="15"/>
  <c r="E44" i="15" l="1"/>
  <c r="B18" i="9"/>
  <c r="F40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6" i="15"/>
  <c r="G40" i="15"/>
  <c r="B12" i="3" l="1"/>
  <c r="B30" i="3" s="1"/>
  <c r="B17" i="9"/>
  <c r="C19" i="9" s="1"/>
  <c r="E43" i="15"/>
  <c r="E40" i="15"/>
  <c r="F12" i="3" l="1"/>
  <c r="B34" i="3"/>
  <c r="F30" i="3"/>
</calcChain>
</file>

<file path=xl/sharedStrings.xml><?xml version="1.0" encoding="utf-8"?>
<sst xmlns="http://schemas.openxmlformats.org/spreadsheetml/2006/main" count="162" uniqueCount="126">
  <si>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</si>
  <si>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</si>
  <si>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</si>
  <si>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</si>
  <si>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</si>
  <si>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</si>
  <si>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</si>
  <si>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</si>
  <si>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</si>
  <si>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</si>
  <si>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</si>
  <si>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</si>
  <si>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</si>
  <si>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</si>
  <si>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</si>
  <si>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</si>
  <si>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</si>
  <si>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</si>
  <si>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</si>
  <si>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</si>
  <si>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</si>
  <si>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</si>
  <si>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</si>
  <si>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</si>
  <si>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</si>
  <si>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</si>
  <si>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</si>
  <si>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</si>
  <si>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</si>
  <si>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</si>
  <si>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</si>
  <si>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</si>
  <si>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</si>
  <si>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</si>
  <si>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</si>
  <si>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</si>
  <si>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</si>
  <si>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</si>
  <si>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</si>
  <si>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</si>
  <si>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</si>
  <si>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</si>
  <si>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</si>
  <si>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</si>
  <si>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</si>
  <si>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</si>
  <si>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</si>
  <si>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</si>
  <si>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</si>
  <si>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</si>
  <si>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</si>
  <si>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</si>
  <si>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</si>
  <si>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</si>
  <si>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</si>
  <si>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</si>
  <si>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</si>
  <si>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</si>
  <si>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</si>
  <si>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</si>
  <si>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</si>
  <si>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</si>
  <si>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</si>
  <si>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</si>
  <si>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</si>
  <si>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</si>
  <si>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</si>
  <si>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</si>
  <si>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</si>
  <si>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</si>
  <si>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</si>
  <si>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</si>
  <si>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</si>
  <si>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</si>
  <si>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</si>
  <si>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</si>
  <si>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</si>
  <si>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</si>
  <si>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</si>
  <si>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</si>
  <si>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</si>
  <si>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</si>
  <si>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</si>
  <si>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</si>
  <si>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</si>
  <si>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</si>
  <si>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</si>
  <si>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</si>
  <si>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</si>
  <si>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</si>
  <si>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Richard Dixon</t>
  </si>
  <si>
    <t>12th May</t>
  </si>
  <si>
    <t>Catherine Simpson</t>
  </si>
  <si>
    <t>23rd May</t>
  </si>
  <si>
    <t>23rd June</t>
  </si>
  <si>
    <t>SLCC</t>
  </si>
  <si>
    <t>Opening Balance 1st April 2023</t>
  </si>
  <si>
    <t>BUDGET 2023/24</t>
  </si>
  <si>
    <t>SLA for street lighting</t>
  </si>
  <si>
    <t>Suggested precept for 2023/24</t>
  </si>
  <si>
    <t>Street Lighting</t>
  </si>
  <si>
    <t>13th April</t>
  </si>
  <si>
    <t>R23/24-1</t>
  </si>
  <si>
    <t>14th April</t>
  </si>
  <si>
    <t>Online</t>
  </si>
  <si>
    <t>P23/24-1</t>
  </si>
  <si>
    <t>P23/24-2</t>
  </si>
  <si>
    <t>28th April</t>
  </si>
  <si>
    <t>P23/24-3</t>
  </si>
  <si>
    <t>P23/24-4</t>
  </si>
  <si>
    <t>22nd May</t>
  </si>
  <si>
    <t>P23/24-5</t>
  </si>
  <si>
    <t>P23/24-6</t>
  </si>
  <si>
    <t>12th June</t>
  </si>
  <si>
    <t>P23/24-7</t>
  </si>
  <si>
    <t>P23/24-8</t>
  </si>
  <si>
    <t>3 months</t>
  </si>
  <si>
    <t>23rd July</t>
  </si>
  <si>
    <t>Full Bank Reconciliation  - 31st August 2023</t>
  </si>
  <si>
    <t>Balance per Bank Statement 31st August 2023</t>
  </si>
  <si>
    <t>31st July</t>
  </si>
  <si>
    <t>C G Dyson</t>
  </si>
  <si>
    <t>P23/24-9</t>
  </si>
  <si>
    <t>P23/24-10</t>
  </si>
  <si>
    <t>5 months to 31st August 2023</t>
  </si>
  <si>
    <t>R23/24-2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</si>
</sst>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A8" sqref="A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118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119</v>
      </c>
      <c r="B7" s="25">
        <v>4231.7299999999996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4231.7299999999996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96</v>
      </c>
      <c r="B16" s="25">
        <v>2147.92</v>
      </c>
    </row>
    <row r="17" spans="1:3" ht="15.75" x14ac:dyDescent="0.25">
      <c r="A17" s="22" t="s">
        <v>7</v>
      </c>
      <c r="B17" s="25">
        <f>'Cash book'!E36</f>
        <v>3119.64</v>
      </c>
    </row>
    <row r="18" spans="1:3" ht="15.75" x14ac:dyDescent="0.25">
      <c r="A18" s="22" t="s">
        <v>8</v>
      </c>
      <c r="B18" s="25">
        <f>'Cash book'!F36</f>
        <v>1035.83</v>
      </c>
    </row>
    <row r="19" spans="1:3" ht="15.75" x14ac:dyDescent="0.25">
      <c r="A19" s="22" t="s">
        <v>9</v>
      </c>
      <c r="B19" s="18"/>
      <c r="C19" s="25">
        <f>B16+B17-B18</f>
        <v>4231.7299999999996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5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116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124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book'!G36</f>
        <v>3000</v>
      </c>
      <c r="C7" s="8"/>
      <c r="E7" s="8"/>
      <c r="F7" s="8"/>
      <c r="G7" s="8"/>
      <c r="H7" s="34">
        <f>Budget!H34</f>
        <v>0</v>
      </c>
      <c r="I7" s="8"/>
    </row>
    <row r="8" spans="1:10" x14ac:dyDescent="0.25">
      <c r="A8" t="s">
        <v>19</v>
      </c>
      <c r="B8" s="34">
        <f>'Cash book'!I36</f>
        <v>119.64</v>
      </c>
      <c r="C8" s="8"/>
      <c r="D8" s="8"/>
      <c r="E8" s="8"/>
      <c r="F8" s="8"/>
      <c r="G8" s="8"/>
      <c r="H8" s="34">
        <f>Budget!H28</f>
        <v>0</v>
      </c>
      <c r="I8" s="8"/>
    </row>
    <row r="9" spans="1:10" x14ac:dyDescent="0.25">
      <c r="A9" t="s">
        <v>20</v>
      </c>
      <c r="B9" s="34">
        <f>'Cash book'!H36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3119.64</v>
      </c>
      <c r="C12" s="8"/>
      <c r="D12" s="34">
        <f>+H12*$H$1/12</f>
        <v>0</v>
      </c>
      <c r="E12" s="8"/>
      <c r="F12" s="34">
        <f>+B12-D12</f>
        <v>3119.64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book'!K36</f>
        <v>260</v>
      </c>
      <c r="C15" s="8"/>
      <c r="D15" s="8">
        <f t="shared" ref="D15:D27" si="0">+H15*$H$1/12</f>
        <v>216.66666666666666</v>
      </c>
      <c r="E15" s="8"/>
      <c r="F15" s="8">
        <f t="shared" ref="F15:F28" si="1">-B15+D15</f>
        <v>-43.333333333333343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book'!L36</f>
        <v>0</v>
      </c>
      <c r="C16" s="8"/>
      <c r="D16" s="8">
        <f t="shared" si="0"/>
        <v>8.3333333333333339</v>
      </c>
      <c r="E16" s="8"/>
      <c r="F16" s="8">
        <f t="shared" si="1"/>
        <v>8.3333333333333339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book'!V36</f>
        <v>0</v>
      </c>
      <c r="C17" s="8"/>
      <c r="D17" s="8">
        <f t="shared" si="0"/>
        <v>62.5</v>
      </c>
      <c r="E17" s="8"/>
      <c r="F17" s="8">
        <f t="shared" si="1"/>
        <v>62.5</v>
      </c>
      <c r="G17" s="8"/>
      <c r="H17" s="8">
        <f>Budget!H9</f>
        <v>150</v>
      </c>
      <c r="I17" s="8"/>
    </row>
    <row r="18" spans="1:9" x14ac:dyDescent="0.25">
      <c r="A18" t="s">
        <v>26</v>
      </c>
      <c r="B18" s="8">
        <f>'Cash book'!N36</f>
        <v>425</v>
      </c>
      <c r="C18" s="8"/>
      <c r="D18" s="8">
        <f t="shared" si="0"/>
        <v>229.16666666666666</v>
      </c>
      <c r="E18" s="8"/>
      <c r="F18" s="8">
        <f t="shared" si="1"/>
        <v>-195.83333333333334</v>
      </c>
      <c r="G18" s="8"/>
      <c r="H18" s="8">
        <f>Budget!H10+Budget!H13</f>
        <v>550</v>
      </c>
      <c r="I18" s="8"/>
    </row>
    <row r="19" spans="1:9" x14ac:dyDescent="0.25">
      <c r="A19" t="s">
        <v>79</v>
      </c>
      <c r="B19" s="8">
        <f>'Cash book'!M36</f>
        <v>72.430000000000007</v>
      </c>
      <c r="C19" s="8"/>
      <c r="D19" s="8">
        <f t="shared" si="0"/>
        <v>20.833333333333332</v>
      </c>
      <c r="E19" s="8"/>
      <c r="F19" s="8">
        <f t="shared" si="1"/>
        <v>-51.596666666666678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book'!R36</f>
        <v>0</v>
      </c>
      <c r="C20" s="8"/>
      <c r="D20" s="8">
        <f t="shared" si="0"/>
        <v>1254.1666666666667</v>
      </c>
      <c r="E20" s="8"/>
      <c r="F20" s="8">
        <f t="shared" si="1"/>
        <v>1254.1666666666667</v>
      </c>
      <c r="G20" s="8"/>
      <c r="H20" s="8">
        <f>Budget!H21</f>
        <v>3010</v>
      </c>
      <c r="I20" s="8"/>
    </row>
    <row r="21" spans="1:9" x14ac:dyDescent="0.25">
      <c r="A21" t="s">
        <v>28</v>
      </c>
      <c r="B21" s="8">
        <f>'Cash book'!O36</f>
        <v>0</v>
      </c>
      <c r="C21" s="8"/>
      <c r="D21" s="8">
        <f t="shared" si="0"/>
        <v>83.333333333333329</v>
      </c>
      <c r="E21" s="8"/>
      <c r="F21" s="8">
        <f t="shared" si="1"/>
        <v>83.333333333333329</v>
      </c>
      <c r="G21" s="8"/>
      <c r="H21" s="8">
        <f>Budget!H14</f>
        <v>200</v>
      </c>
      <c r="I21" s="8"/>
    </row>
    <row r="22" spans="1:9" x14ac:dyDescent="0.25">
      <c r="A22" t="s">
        <v>29</v>
      </c>
      <c r="B22" s="8">
        <f>'Cash book'!P36</f>
        <v>0</v>
      </c>
      <c r="C22" s="8"/>
      <c r="D22" s="8">
        <f t="shared" si="0"/>
        <v>50</v>
      </c>
      <c r="E22" s="8"/>
      <c r="F22" s="8">
        <f t="shared" si="1"/>
        <v>50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book'!Q36</f>
        <v>180.4</v>
      </c>
      <c r="C23" s="8"/>
      <c r="D23" s="8">
        <f t="shared" si="0"/>
        <v>83.333333333333329</v>
      </c>
      <c r="E23" s="8"/>
      <c r="F23" s="8">
        <f t="shared" si="1"/>
        <v>-97.066666666666677</v>
      </c>
      <c r="G23" s="8"/>
      <c r="H23" s="8">
        <f>Budget!H18</f>
        <v>200</v>
      </c>
      <c r="I23" s="8"/>
    </row>
    <row r="24" spans="1:9" x14ac:dyDescent="0.25">
      <c r="A24" t="s">
        <v>100</v>
      </c>
      <c r="B24" s="8">
        <f>'Cash book'!S36</f>
        <v>0</v>
      </c>
      <c r="C24" s="8"/>
      <c r="D24" s="8">
        <f t="shared" si="0"/>
        <v>395.83333333333331</v>
      </c>
      <c r="E24" s="8"/>
      <c r="F24" s="8">
        <f t="shared" si="1"/>
        <v>395.83333333333331</v>
      </c>
      <c r="G24" s="8"/>
      <c r="H24" s="8">
        <f>Budget!H15+Budget!H17</f>
        <v>950</v>
      </c>
      <c r="I24" s="8"/>
    </row>
    <row r="25" spans="1:9" x14ac:dyDescent="0.25">
      <c r="A25" t="s">
        <v>32</v>
      </c>
      <c r="B25" s="8">
        <f>'Cash book'!T36</f>
        <v>0</v>
      </c>
      <c r="C25" s="8"/>
      <c r="D25" s="8">
        <f t="shared" si="0"/>
        <v>41.666666666666664</v>
      </c>
      <c r="E25" s="8"/>
      <c r="F25" s="8">
        <f t="shared" si="1"/>
        <v>41.666666666666664</v>
      </c>
      <c r="G25" s="8"/>
      <c r="H25" s="8">
        <f>Budget!H19</f>
        <v>100</v>
      </c>
      <c r="I25" s="8"/>
    </row>
    <row r="26" spans="1:9" x14ac:dyDescent="0.25">
      <c r="A26" t="s">
        <v>49</v>
      </c>
      <c r="B26" s="8">
        <f>'Cash book'!U36</f>
        <v>98</v>
      </c>
      <c r="C26" s="8"/>
      <c r="D26" s="8">
        <f t="shared" si="0"/>
        <v>62.5</v>
      </c>
      <c r="E26" s="8"/>
      <c r="F26" s="8">
        <f t="shared" si="1"/>
        <v>-35.5</v>
      </c>
      <c r="G26" s="8"/>
      <c r="H26" s="8">
        <f>Budget!H16</f>
        <v>150</v>
      </c>
      <c r="I26" s="8"/>
    </row>
    <row r="27" spans="1:9" x14ac:dyDescent="0.25">
      <c r="A27" t="s">
        <v>78</v>
      </c>
      <c r="B27" s="8">
        <f>'Cash book'!U37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Budget!H20</f>
        <v>0</v>
      </c>
      <c r="I27" s="8"/>
    </row>
    <row r="28" spans="1:9" x14ac:dyDescent="0.25">
      <c r="B28" s="16">
        <f>SUM(B15:B27)</f>
        <v>1035.83</v>
      </c>
      <c r="C28" s="8"/>
      <c r="D28" s="16">
        <f>SUM(D15:D27)</f>
        <v>2508.333333333333</v>
      </c>
      <c r="E28" s="8"/>
      <c r="F28" s="16">
        <f t="shared" si="1"/>
        <v>1472.5033333333331</v>
      </c>
      <c r="G28" s="8"/>
      <c r="H28" s="16">
        <f>SUM(H15:H27)</f>
        <v>6020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2083.81</v>
      </c>
      <c r="C30" s="8"/>
      <c r="D30" s="34">
        <f>+D12-D28</f>
        <v>-2508.333333333333</v>
      </c>
      <c r="E30" s="8"/>
      <c r="F30" s="34">
        <f>+B30-D30</f>
        <v>4592.1433333333334</v>
      </c>
      <c r="G30" s="8"/>
      <c r="H30" s="34">
        <f>+H12-H28</f>
        <v>-6020</v>
      </c>
      <c r="I30" s="8"/>
    </row>
    <row r="32" spans="1:9" x14ac:dyDescent="0.25">
      <c r="A32" t="s">
        <v>34</v>
      </c>
      <c r="B32" s="8">
        <f>'Full Reconciliation'!B16</f>
        <v>2147.92</v>
      </c>
      <c r="H32" s="8"/>
      <c r="I32" s="8"/>
    </row>
    <row r="34" spans="1:9" ht="15.75" thickBot="1" x14ac:dyDescent="0.3">
      <c r="A34" t="s">
        <v>35</v>
      </c>
      <c r="B34" s="20">
        <f>+B30+B32</f>
        <v>4231.7299999999996</v>
      </c>
      <c r="H34" s="13">
        <f>+H30+H32</f>
        <v>-6020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book'!F36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44"/>
  <sheetViews>
    <sheetView tabSelected="1" workbookViewId="0">
      <pane ySplit="3" topLeftCell="A4" activePane="bottomLeft" state="frozen"/>
      <selection activeCell="H1" sqref="H1"/>
      <selection pane="bottomLeft" activeCell="D10" sqref="D10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2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2147.92</v>
      </c>
    </row>
    <row r="5" spans="1:26" x14ac:dyDescent="0.25">
      <c r="Z5" s="3"/>
    </row>
    <row r="6" spans="1:26" x14ac:dyDescent="0.25">
      <c r="A6" t="s">
        <v>101</v>
      </c>
      <c r="B6" t="s">
        <v>87</v>
      </c>
      <c r="C6" t="s">
        <v>88</v>
      </c>
      <c r="D6" t="s">
        <v>102</v>
      </c>
      <c r="E6" s="28">
        <v>119.64</v>
      </c>
      <c r="F6" s="7"/>
      <c r="G6" s="28"/>
      <c r="H6" s="7"/>
      <c r="I6" s="7">
        <v>119.64</v>
      </c>
      <c r="J6" s="39">
        <f>SUM(G6:I6)</f>
        <v>119.64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>SUM(K6:V6)</f>
        <v>0</v>
      </c>
      <c r="Y6" s="36"/>
      <c r="Z6" s="53">
        <f>Z4+J6-X6</f>
        <v>2267.56</v>
      </c>
    </row>
    <row r="7" spans="1:26" x14ac:dyDescent="0.25">
      <c r="A7" t="s">
        <v>103</v>
      </c>
      <c r="B7" t="s">
        <v>95</v>
      </c>
      <c r="C7" t="s">
        <v>104</v>
      </c>
      <c r="D7" t="s">
        <v>105</v>
      </c>
      <c r="E7" s="32"/>
      <c r="F7" s="4">
        <v>52.43</v>
      </c>
      <c r="G7" s="32"/>
      <c r="H7" s="4"/>
      <c r="I7" s="4"/>
      <c r="J7" s="33">
        <f>SUM(G7:G7:I7)</f>
        <v>0</v>
      </c>
      <c r="K7" s="4"/>
      <c r="L7" s="4"/>
      <c r="M7" s="4">
        <v>52.43</v>
      </c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52.43</v>
      </c>
      <c r="Y7" s="37">
        <v>0.45</v>
      </c>
      <c r="Z7" s="37">
        <f>Z6+J7-X7</f>
        <v>2215.13</v>
      </c>
    </row>
    <row r="8" spans="1:26" x14ac:dyDescent="0.25">
      <c r="A8" t="s">
        <v>84</v>
      </c>
      <c r="B8" t="s">
        <v>85</v>
      </c>
      <c r="C8" t="s">
        <v>86</v>
      </c>
      <c r="D8" t="s">
        <v>106</v>
      </c>
      <c r="E8" s="32"/>
      <c r="F8" s="4">
        <v>5</v>
      </c>
      <c r="G8" s="32"/>
      <c r="H8" s="4"/>
      <c r="I8" s="4"/>
      <c r="J8" s="33">
        <f>SUM(G8:G8:I8)</f>
        <v>0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2210.13</v>
      </c>
    </row>
    <row r="9" spans="1:26" x14ac:dyDescent="0.25">
      <c r="A9" t="s">
        <v>107</v>
      </c>
      <c r="B9" t="s">
        <v>89</v>
      </c>
      <c r="C9" t="s">
        <v>88</v>
      </c>
      <c r="D9" t="s">
        <v>125</v>
      </c>
      <c r="E9" s="32">
        <v>3000</v>
      </c>
      <c r="F9" s="4"/>
      <c r="G9" s="32">
        <v>3000</v>
      </c>
      <c r="H9" s="4"/>
      <c r="I9" s="4"/>
      <c r="J9" s="33">
        <f>SUM(G9:G9:I9)</f>
        <v>3000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35" si="0">SUM(K9:V9)</f>
        <v>0</v>
      </c>
      <c r="Y9" s="37"/>
      <c r="Z9" s="37">
        <f t="shared" ref="Z9:Z35" si="1">Z8+J9-X9</f>
        <v>5210.13</v>
      </c>
    </row>
    <row r="10" spans="1:26" x14ac:dyDescent="0.25">
      <c r="B10" t="s">
        <v>83</v>
      </c>
      <c r="C10" t="s">
        <v>104</v>
      </c>
      <c r="D10" t="s">
        <v>108</v>
      </c>
      <c r="E10" s="32"/>
      <c r="F10" s="4">
        <v>180.4</v>
      </c>
      <c r="G10" s="32"/>
      <c r="H10" s="4"/>
      <c r="I10" s="4"/>
      <c r="J10" s="33"/>
      <c r="K10" s="4"/>
      <c r="L10" s="4"/>
      <c r="M10" s="4"/>
      <c r="N10" s="4"/>
      <c r="O10" s="4"/>
      <c r="P10" s="4"/>
      <c r="Q10" s="4">
        <v>180.4</v>
      </c>
      <c r="R10" s="4"/>
      <c r="S10" s="4"/>
      <c r="T10" s="4"/>
      <c r="U10" s="4"/>
      <c r="V10" s="4"/>
      <c r="W10" s="4"/>
      <c r="X10" s="4">
        <f t="shared" si="0"/>
        <v>180.4</v>
      </c>
      <c r="Y10" s="37"/>
      <c r="Z10" s="37">
        <f t="shared" si="1"/>
        <v>5029.7300000000005</v>
      </c>
    </row>
    <row r="11" spans="1:26" x14ac:dyDescent="0.25">
      <c r="A11" t="s">
        <v>91</v>
      </c>
      <c r="B11" t="s">
        <v>92</v>
      </c>
      <c r="C11" t="s">
        <v>104</v>
      </c>
      <c r="D11" t="s">
        <v>109</v>
      </c>
      <c r="E11" s="32"/>
      <c r="F11" s="4">
        <v>208</v>
      </c>
      <c r="G11" s="32"/>
      <c r="H11" s="4"/>
      <c r="I11" s="4"/>
      <c r="J11" s="33"/>
      <c r="K11" s="4">
        <v>208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208</v>
      </c>
      <c r="Y11" s="37"/>
      <c r="Z11" s="37">
        <f t="shared" si="1"/>
        <v>4821.7300000000005</v>
      </c>
    </row>
    <row r="12" spans="1:26" x14ac:dyDescent="0.25">
      <c r="A12" t="s">
        <v>110</v>
      </c>
      <c r="B12" t="s">
        <v>87</v>
      </c>
      <c r="C12" t="s">
        <v>104</v>
      </c>
      <c r="D12" t="s">
        <v>111</v>
      </c>
      <c r="E12" s="32"/>
      <c r="F12" s="4">
        <v>52</v>
      </c>
      <c r="G12" s="32"/>
      <c r="H12" s="4"/>
      <c r="I12" s="4"/>
      <c r="J12" s="33"/>
      <c r="K12" s="4">
        <v>52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0"/>
        <v>52</v>
      </c>
      <c r="Y12" s="37"/>
      <c r="Z12" s="37">
        <f t="shared" si="1"/>
        <v>4769.7300000000005</v>
      </c>
    </row>
    <row r="13" spans="1:26" x14ac:dyDescent="0.25">
      <c r="A13" t="s">
        <v>93</v>
      </c>
      <c r="B13" t="s">
        <v>85</v>
      </c>
      <c r="C13" t="s">
        <v>86</v>
      </c>
      <c r="D13" t="s">
        <v>112</v>
      </c>
      <c r="E13" s="32"/>
      <c r="F13" s="33">
        <v>5</v>
      </c>
      <c r="G13" s="4"/>
      <c r="H13" s="4"/>
      <c r="I13" s="4"/>
      <c r="J13" s="33"/>
      <c r="K13" s="4"/>
      <c r="L13" s="4"/>
      <c r="M13" s="4">
        <v>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5</v>
      </c>
      <c r="Y13" s="37"/>
      <c r="Z13" s="37">
        <f t="shared" si="1"/>
        <v>4764.7300000000005</v>
      </c>
    </row>
    <row r="14" spans="1:26" x14ac:dyDescent="0.25">
      <c r="A14" t="s">
        <v>113</v>
      </c>
      <c r="B14" t="s">
        <v>90</v>
      </c>
      <c r="C14" t="s">
        <v>104</v>
      </c>
      <c r="D14" t="s">
        <v>114</v>
      </c>
      <c r="E14" s="32"/>
      <c r="F14" s="33">
        <v>425</v>
      </c>
      <c r="G14" s="4"/>
      <c r="H14" s="4"/>
      <c r="I14" s="4"/>
      <c r="J14" s="33"/>
      <c r="K14" s="4"/>
      <c r="L14" s="4"/>
      <c r="M14" s="4"/>
      <c r="N14" s="4">
        <v>425</v>
      </c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425</v>
      </c>
      <c r="Y14" s="37"/>
      <c r="Z14" s="37">
        <f t="shared" si="1"/>
        <v>4339.7300000000005</v>
      </c>
    </row>
    <row r="15" spans="1:26" x14ac:dyDescent="0.25">
      <c r="A15" t="s">
        <v>94</v>
      </c>
      <c r="B15" t="s">
        <v>85</v>
      </c>
      <c r="C15" t="s">
        <v>86</v>
      </c>
      <c r="D15" t="s">
        <v>115</v>
      </c>
      <c r="E15" s="32"/>
      <c r="F15" s="33">
        <v>5</v>
      </c>
      <c r="G15" s="4"/>
      <c r="H15" s="4"/>
      <c r="I15" s="4"/>
      <c r="J15" s="33"/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5</v>
      </c>
      <c r="Y15" s="37"/>
      <c r="Z15" s="37">
        <f t="shared" si="1"/>
        <v>4334.7300000000005</v>
      </c>
    </row>
    <row r="16" spans="1:26" x14ac:dyDescent="0.25">
      <c r="A16" t="s">
        <v>117</v>
      </c>
      <c r="B16" t="s">
        <v>85</v>
      </c>
      <c r="C16" t="s">
        <v>86</v>
      </c>
      <c r="D16" t="s">
        <v>122</v>
      </c>
      <c r="E16" s="32"/>
      <c r="F16" s="33">
        <v>5</v>
      </c>
      <c r="G16" s="4"/>
      <c r="H16" s="4"/>
      <c r="I16" s="4"/>
      <c r="J16" s="33"/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5</v>
      </c>
      <c r="Y16" s="37"/>
      <c r="Z16" s="37">
        <f t="shared" si="1"/>
        <v>4329.7300000000005</v>
      </c>
    </row>
    <row r="17" spans="1:26" x14ac:dyDescent="0.25">
      <c r="A17" t="s">
        <v>120</v>
      </c>
      <c r="B17" t="s">
        <v>121</v>
      </c>
      <c r="C17" t="s">
        <v>104</v>
      </c>
      <c r="D17" t="s">
        <v>123</v>
      </c>
      <c r="E17" s="32"/>
      <c r="F17" s="33">
        <v>98</v>
      </c>
      <c r="G17" s="4"/>
      <c r="H17" s="4"/>
      <c r="I17" s="4"/>
      <c r="J17" s="33"/>
      <c r="K17" s="4"/>
      <c r="L17" s="4"/>
      <c r="M17" s="4"/>
      <c r="N17" s="4"/>
      <c r="O17" s="4"/>
      <c r="P17" s="4"/>
      <c r="Q17" s="4"/>
      <c r="R17" s="4"/>
      <c r="S17" s="4"/>
      <c r="T17" s="4"/>
      <c r="U17" s="4">
        <v>98</v>
      </c>
      <c r="V17" s="4"/>
      <c r="W17" s="4"/>
      <c r="X17" s="4">
        <f t="shared" si="0"/>
        <v>98</v>
      </c>
      <c r="Y17" s="37"/>
      <c r="Z17" s="55">
        <f t="shared" si="1"/>
        <v>4231.7300000000005</v>
      </c>
    </row>
    <row r="18" spans="1:26" x14ac:dyDescent="0.25">
      <c r="E18" s="32"/>
      <c r="F18" s="33"/>
      <c r="G18" s="4"/>
      <c r="H18" s="4"/>
      <c r="I18" s="4"/>
      <c r="J18" s="3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0</v>
      </c>
      <c r="Y18" s="37"/>
      <c r="Z18" s="37"/>
    </row>
    <row r="19" spans="1:26" x14ac:dyDescent="0.25">
      <c r="E19" s="32"/>
      <c r="F19" s="33"/>
      <c r="G19" s="4"/>
      <c r="H19" s="4"/>
      <c r="I19" s="4"/>
      <c r="J19" s="3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0"/>
        <v>0</v>
      </c>
      <c r="Y19" s="37"/>
      <c r="Z19" s="37"/>
    </row>
    <row r="20" spans="1:26" x14ac:dyDescent="0.25">
      <c r="C20" s="51"/>
      <c r="E20" s="32"/>
      <c r="F20" s="33"/>
      <c r="G20" s="4"/>
      <c r="H20" s="4"/>
      <c r="I20" s="4"/>
      <c r="J20" s="3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0</v>
      </c>
      <c r="Y20" s="37"/>
      <c r="Z20" s="37"/>
    </row>
    <row r="21" spans="1:26" x14ac:dyDescent="0.25">
      <c r="E21" s="32"/>
      <c r="F21" s="33"/>
      <c r="G21" s="4"/>
      <c r="H21" s="4"/>
      <c r="I21" s="4"/>
      <c r="J21" s="3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0</v>
      </c>
      <c r="Y21" s="37"/>
      <c r="Z21" s="37"/>
    </row>
    <row r="22" spans="1:26" x14ac:dyDescent="0.25">
      <c r="E22" s="32"/>
      <c r="F22" s="33"/>
      <c r="G22" s="4"/>
      <c r="H22" s="4"/>
      <c r="I22" s="4"/>
      <c r="J22" s="3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0</v>
      </c>
      <c r="Y22" s="37"/>
      <c r="Z22" s="37"/>
    </row>
    <row r="23" spans="1:26" x14ac:dyDescent="0.25">
      <c r="E23" s="32"/>
      <c r="F23" s="33"/>
      <c r="G23" s="4"/>
      <c r="H23" s="4"/>
      <c r="I23" s="4"/>
      <c r="J23" s="3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0</v>
      </c>
      <c r="Y23" s="37"/>
      <c r="Z23" s="37"/>
    </row>
    <row r="24" spans="1:26" x14ac:dyDescent="0.25">
      <c r="E24" s="32"/>
      <c r="F24" s="33"/>
      <c r="G24" s="4"/>
      <c r="H24" s="4"/>
      <c r="I24" s="4"/>
      <c r="J24" s="3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0</v>
      </c>
      <c r="Y24" s="37"/>
      <c r="Z24" s="37"/>
    </row>
    <row r="25" spans="1:26" x14ac:dyDescent="0.25">
      <c r="E25" s="32"/>
      <c r="F25" s="33"/>
      <c r="G25" s="4"/>
      <c r="H25" s="4"/>
      <c r="I25" s="4"/>
      <c r="J25" s="3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0</v>
      </c>
      <c r="Y25" s="37"/>
      <c r="Z25" s="37"/>
    </row>
    <row r="26" spans="1:26" x14ac:dyDescent="0.25">
      <c r="E26" s="32"/>
      <c r="F26" s="33"/>
      <c r="G26" s="4"/>
      <c r="H26" s="4"/>
      <c r="I26" s="4"/>
      <c r="J26" s="3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0</v>
      </c>
      <c r="Y26" s="37"/>
      <c r="Z26" s="37"/>
    </row>
    <row r="27" spans="1:26" x14ac:dyDescent="0.25">
      <c r="E27" s="32"/>
      <c r="F27" s="33"/>
      <c r="G27" s="4"/>
      <c r="H27" s="4"/>
      <c r="I27" s="4"/>
      <c r="J27" s="3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0</v>
      </c>
      <c r="Y27" s="37"/>
      <c r="Z27" s="37"/>
    </row>
    <row r="28" spans="1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0</v>
      </c>
      <c r="Y28" s="37"/>
      <c r="Z28" s="37"/>
    </row>
    <row r="29" spans="1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0</v>
      </c>
      <c r="Y29" s="37"/>
      <c r="Z29" s="37"/>
    </row>
    <row r="30" spans="1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0"/>
        <v>0</v>
      </c>
      <c r="Y30" s="33"/>
      <c r="Z30" s="37"/>
    </row>
    <row r="31" spans="1:26" x14ac:dyDescent="0.25">
      <c r="E31" s="32"/>
      <c r="F31" s="33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3">
        <f t="shared" si="0"/>
        <v>0</v>
      </c>
      <c r="Y31" s="33"/>
      <c r="Z31" s="37"/>
    </row>
    <row r="32" spans="1:26" x14ac:dyDescent="0.25">
      <c r="E32" s="32"/>
      <c r="F32" s="33"/>
      <c r="G32" s="4"/>
      <c r="H32" s="4"/>
      <c r="I32" s="4"/>
      <c r="J32" s="3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0</v>
      </c>
      <c r="Y32" s="33"/>
      <c r="Z32" s="37"/>
    </row>
    <row r="33" spans="3:26" x14ac:dyDescent="0.25">
      <c r="E33" s="32"/>
      <c r="F33" s="33"/>
      <c r="G33" s="4"/>
      <c r="H33" s="4"/>
      <c r="I33" s="4"/>
      <c r="J33" s="3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0</v>
      </c>
      <c r="Y33" s="33"/>
      <c r="Z33" s="37"/>
    </row>
    <row r="34" spans="3:26" x14ac:dyDescent="0.25">
      <c r="E34" s="32"/>
      <c r="F34" s="33"/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0</v>
      </c>
      <c r="Y34" s="33"/>
      <c r="Z34" s="37"/>
    </row>
    <row r="35" spans="3:26" x14ac:dyDescent="0.25">
      <c r="E35" s="32"/>
      <c r="F35" s="41"/>
      <c r="G35" s="4"/>
      <c r="H35" s="4"/>
      <c r="I35" s="4"/>
      <c r="J35" s="3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0</v>
      </c>
      <c r="Y35" s="33"/>
      <c r="Z35" s="55">
        <f t="shared" si="1"/>
        <v>0</v>
      </c>
    </row>
    <row r="36" spans="3:26" x14ac:dyDescent="0.25">
      <c r="C36" s="3" t="s">
        <v>11</v>
      </c>
      <c r="E36" s="31">
        <f>SUM(G36:I36)</f>
        <v>3119.64</v>
      </c>
      <c r="F36" s="39">
        <f>SUM(K36:V36)</f>
        <v>1035.83</v>
      </c>
      <c r="G36" s="31">
        <f t="shared" ref="G36:L36" si="2">SUM(G6:G35)</f>
        <v>3000</v>
      </c>
      <c r="H36" s="31">
        <f t="shared" si="2"/>
        <v>0</v>
      </c>
      <c r="I36" s="31">
        <f t="shared" si="2"/>
        <v>119.64</v>
      </c>
      <c r="J36" s="53">
        <f t="shared" si="2"/>
        <v>3119.64</v>
      </c>
      <c r="K36" s="17">
        <f t="shared" si="2"/>
        <v>260</v>
      </c>
      <c r="L36" s="17">
        <f t="shared" si="2"/>
        <v>0</v>
      </c>
      <c r="M36" s="17">
        <f t="shared" ref="M36:X36" si="3">SUM(M6:M35)</f>
        <v>72.430000000000007</v>
      </c>
      <c r="N36" s="17">
        <f t="shared" si="3"/>
        <v>425</v>
      </c>
      <c r="O36" s="17">
        <f t="shared" si="3"/>
        <v>0</v>
      </c>
      <c r="P36" s="17">
        <f t="shared" si="3"/>
        <v>0</v>
      </c>
      <c r="Q36" s="17">
        <f t="shared" si="3"/>
        <v>180.4</v>
      </c>
      <c r="R36" s="17">
        <f t="shared" si="3"/>
        <v>0</v>
      </c>
      <c r="S36" s="17">
        <f t="shared" si="3"/>
        <v>0</v>
      </c>
      <c r="T36" s="17">
        <f t="shared" si="3"/>
        <v>0</v>
      </c>
      <c r="U36" s="17">
        <f t="shared" si="3"/>
        <v>98</v>
      </c>
      <c r="V36" s="17">
        <f t="shared" si="3"/>
        <v>0</v>
      </c>
      <c r="W36" s="17">
        <f t="shared" si="3"/>
        <v>0</v>
      </c>
      <c r="X36" s="17">
        <f t="shared" si="3"/>
        <v>1035.83</v>
      </c>
      <c r="Y36" s="39">
        <f>SUM(Y6:Y31)</f>
        <v>0.45</v>
      </c>
      <c r="Z36" s="30"/>
    </row>
    <row r="37" spans="3:26" x14ac:dyDescent="0.25">
      <c r="E37" s="29"/>
      <c r="F37" s="30"/>
      <c r="J37" s="30"/>
      <c r="Y37" s="30"/>
      <c r="Z37" s="30"/>
    </row>
    <row r="38" spans="3:26" x14ac:dyDescent="0.25">
      <c r="C38" s="3" t="s">
        <v>67</v>
      </c>
      <c r="E38" s="32">
        <f>SUM(G38:I38)</f>
        <v>0</v>
      </c>
      <c r="F38" s="33">
        <f>Budget!H22</f>
        <v>0</v>
      </c>
      <c r="G38" s="4">
        <f>Budget!H34</f>
        <v>0</v>
      </c>
      <c r="H38" s="4">
        <f>Budget!H27</f>
        <v>0</v>
      </c>
      <c r="I38" s="4">
        <f>Budget!H25</f>
        <v>0</v>
      </c>
      <c r="J38" s="33"/>
      <c r="K38" s="4">
        <f>Budget!H7</f>
        <v>520</v>
      </c>
      <c r="L38" s="4">
        <f>Budget!H8</f>
        <v>20</v>
      </c>
      <c r="M38" s="4">
        <f>Budget!H12</f>
        <v>50</v>
      </c>
      <c r="N38" s="4">
        <f>Budget!H13</f>
        <v>350</v>
      </c>
      <c r="O38" s="4">
        <f>Budget!H14</f>
        <v>200</v>
      </c>
      <c r="P38" s="4">
        <f>Budget!H11</f>
        <v>120</v>
      </c>
      <c r="Q38" s="4">
        <f>Budget!H18</f>
        <v>200</v>
      </c>
      <c r="R38" s="4">
        <f>Budget!H21</f>
        <v>3010</v>
      </c>
      <c r="S38" s="4">
        <f>Budget!H15</f>
        <v>450</v>
      </c>
      <c r="T38" s="4">
        <f>Budget!H19</f>
        <v>100</v>
      </c>
      <c r="U38" s="4">
        <f>Budget!H16</f>
        <v>150</v>
      </c>
      <c r="V38" s="4">
        <f>Budget!H9</f>
        <v>150</v>
      </c>
      <c r="W38" s="4"/>
      <c r="X38" s="43"/>
      <c r="Y38" s="45"/>
      <c r="Z38" s="30"/>
    </row>
    <row r="39" spans="3:26" x14ac:dyDescent="0.25">
      <c r="E39" s="29"/>
      <c r="F39" s="30"/>
      <c r="J39" s="49"/>
      <c r="X39" s="47" t="s">
        <v>76</v>
      </c>
      <c r="Y39" s="48" t="s">
        <v>76</v>
      </c>
      <c r="Z39" s="30"/>
    </row>
    <row r="40" spans="3:26" ht="15.75" thickBot="1" x14ac:dyDescent="0.3">
      <c r="C40" s="3" t="s">
        <v>39</v>
      </c>
      <c r="E40" s="35">
        <f>E38-E36</f>
        <v>-3119.64</v>
      </c>
      <c r="F40" s="35">
        <f>F38-F36</f>
        <v>-1035.83</v>
      </c>
      <c r="G40" s="35">
        <f t="shared" ref="G40:V40" si="4">G38-G36</f>
        <v>-3000</v>
      </c>
      <c r="H40" s="35">
        <f t="shared" si="4"/>
        <v>0</v>
      </c>
      <c r="I40" s="35">
        <f t="shared" si="4"/>
        <v>-119.64</v>
      </c>
      <c r="J40" s="35">
        <f t="shared" si="4"/>
        <v>-3119.64</v>
      </c>
      <c r="K40" s="35">
        <f t="shared" si="4"/>
        <v>260</v>
      </c>
      <c r="L40" s="35">
        <f t="shared" si="4"/>
        <v>20</v>
      </c>
      <c r="M40" s="35">
        <f t="shared" si="4"/>
        <v>-22.430000000000007</v>
      </c>
      <c r="N40" s="35">
        <f t="shared" si="4"/>
        <v>-75</v>
      </c>
      <c r="O40" s="35">
        <f t="shared" si="4"/>
        <v>200</v>
      </c>
      <c r="P40" s="35">
        <f t="shared" si="4"/>
        <v>120</v>
      </c>
      <c r="Q40" s="35">
        <f t="shared" si="4"/>
        <v>19.599999999999994</v>
      </c>
      <c r="R40" s="35">
        <f t="shared" si="4"/>
        <v>3010</v>
      </c>
      <c r="S40" s="35">
        <f t="shared" si="4"/>
        <v>450</v>
      </c>
      <c r="T40" s="35">
        <f t="shared" si="4"/>
        <v>100</v>
      </c>
      <c r="U40" s="35">
        <f t="shared" si="4"/>
        <v>52</v>
      </c>
      <c r="V40" s="35">
        <f t="shared" si="4"/>
        <v>150</v>
      </c>
      <c r="W40" s="54"/>
      <c r="X40" s="44"/>
      <c r="Y40" s="46"/>
      <c r="Z40" s="40"/>
    </row>
    <row r="41" spans="3:26" ht="15.75" thickTop="1" x14ac:dyDescent="0.25"/>
    <row r="43" spans="3:26" x14ac:dyDescent="0.25">
      <c r="C43" s="3" t="s">
        <v>71</v>
      </c>
      <c r="E43" s="4">
        <f>E36-SUM(G36:I36)</f>
        <v>0</v>
      </c>
    </row>
    <row r="44" spans="3:26" x14ac:dyDescent="0.25">
      <c r="C44" s="3" t="s">
        <v>70</v>
      </c>
      <c r="E44" s="4">
        <f>F36-SUM(K36:V36)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3"/>
  <sheetViews>
    <sheetView topLeftCell="A14" workbookViewId="0">
      <selection activeCell="C34" sqref="C34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97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150</v>
      </c>
    </row>
    <row r="10" spans="3:14" x14ac:dyDescent="0.25">
      <c r="C10" t="s">
        <v>44</v>
      </c>
      <c r="H10">
        <v>200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200</v>
      </c>
    </row>
    <row r="15" spans="3:14" x14ac:dyDescent="0.25">
      <c r="C15" t="s">
        <v>31</v>
      </c>
      <c r="H15">
        <v>450</v>
      </c>
    </row>
    <row r="16" spans="3:14" x14ac:dyDescent="0.25">
      <c r="C16" t="s">
        <v>49</v>
      </c>
      <c r="H16">
        <v>150</v>
      </c>
    </row>
    <row r="17" spans="3:8" x14ac:dyDescent="0.25">
      <c r="C17" t="s">
        <v>98</v>
      </c>
      <c r="H17">
        <v>500</v>
      </c>
    </row>
    <row r="18" spans="3:8" x14ac:dyDescent="0.25">
      <c r="C18" t="s">
        <v>81</v>
      </c>
      <c r="H18">
        <v>200</v>
      </c>
    </row>
    <row r="19" spans="3:8" x14ac:dyDescent="0.25">
      <c r="C19" t="s">
        <v>32</v>
      </c>
      <c r="H19">
        <v>100</v>
      </c>
    </row>
    <row r="21" spans="3:8" x14ac:dyDescent="0.25">
      <c r="C21" t="s">
        <v>38</v>
      </c>
      <c r="H21">
        <f>SUM(H7:H20)</f>
        <v>3010</v>
      </c>
    </row>
    <row r="22" spans="3:8" ht="21" x14ac:dyDescent="0.35">
      <c r="C22" s="38" t="s">
        <v>17</v>
      </c>
    </row>
    <row r="24" spans="3:8" x14ac:dyDescent="0.25">
      <c r="C24" t="s">
        <v>50</v>
      </c>
    </row>
    <row r="25" spans="3:8" x14ac:dyDescent="0.25">
      <c r="C25" t="s">
        <v>51</v>
      </c>
    </row>
    <row r="26" spans="3:8" ht="15.75" thickBot="1" x14ac:dyDescent="0.3"/>
    <row r="27" spans="3:8" ht="15.75" thickBot="1" x14ac:dyDescent="0.3">
      <c r="C27" t="s">
        <v>38</v>
      </c>
      <c r="H27" s="5">
        <f>SUM(H24:H26)</f>
        <v>0</v>
      </c>
    </row>
    <row r="29" spans="3:8" ht="15.75" thickBot="1" x14ac:dyDescent="0.3"/>
    <row r="30" spans="3:8" ht="19.5" thickBot="1" x14ac:dyDescent="0.35">
      <c r="C30" s="1" t="s">
        <v>52</v>
      </c>
      <c r="H30" s="5">
        <f>H21-H27</f>
        <v>3010</v>
      </c>
    </row>
    <row r="32" spans="3:8" ht="15.75" thickBot="1" x14ac:dyDescent="0.3"/>
    <row r="33" spans="3:8" ht="19.5" thickBot="1" x14ac:dyDescent="0.35">
      <c r="C33" s="1" t="s">
        <v>99</v>
      </c>
      <c r="H33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2023-09-14T09:48:02Z</cp:lastPrinted>
  <dcterms:created xsi:type="dcterms:W3CDTF">2011-06-26T08:01:14Z</dcterms:created>
  <dcterms:modified xsi:type="dcterms:W3CDTF">2023-09-16T09:17:27Z</dcterms:modified>
  <cp:category/>
  <cp:contentStatus/>
</cp:coreProperties>
</file>