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042EF994-B84E-468F-8FCC-6466E95B752D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8" i="15" l="1"/>
  <c r="Z29" i="15"/>
  <c r="Z30" i="15" s="1"/>
  <c r="X28" i="15"/>
  <c r="X29" i="15"/>
  <c r="X30" i="15"/>
  <c r="Z23" i="15"/>
  <c r="Z24" i="15" s="1"/>
  <c r="Z25" i="15" s="1"/>
  <c r="Z26" i="15" s="1"/>
  <c r="Z27" i="15" s="1"/>
  <c r="X23" i="15"/>
  <c r="X24" i="15"/>
  <c r="X25" i="15"/>
  <c r="X26" i="15"/>
  <c r="X27" i="15"/>
  <c r="Z22" i="15"/>
  <c r="X22" i="15"/>
  <c r="Z18" i="15"/>
  <c r="Z19" i="15" s="1"/>
  <c r="Z20" i="15" s="1"/>
  <c r="Z21" i="15" s="1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I32" i="15" l="1"/>
  <c r="Y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K32" i="15"/>
  <c r="J8" i="15"/>
  <c r="J32" i="15" l="1"/>
  <c r="H26" i="13"/>
  <c r="H20" i="13"/>
  <c r="H29" i="13" s="1"/>
  <c r="B27" i="3" l="1"/>
  <c r="U3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6" i="15"/>
  <c r="H28" i="3"/>
  <c r="B32" i="3" l="1"/>
  <c r="G32" i="15" l="1"/>
  <c r="B7" i="3" s="1"/>
  <c r="X7" i="15" l="1"/>
  <c r="X6" i="15"/>
  <c r="J36" i="15" l="1"/>
  <c r="X32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34" i="15" l="1"/>
  <c r="F34" i="15"/>
  <c r="H34" i="15"/>
  <c r="I34" i="15"/>
  <c r="V34" i="15"/>
  <c r="T34" i="15"/>
  <c r="S34" i="15"/>
  <c r="Q34" i="15"/>
  <c r="P34" i="15"/>
  <c r="O34" i="15"/>
  <c r="N34" i="15"/>
  <c r="M34" i="15"/>
  <c r="L34" i="15"/>
  <c r="K34" i="15"/>
  <c r="G34" i="15"/>
  <c r="H32" i="15"/>
  <c r="B19" i="3"/>
  <c r="F19" i="3" s="1"/>
  <c r="B18" i="3"/>
  <c r="F32" i="15" l="1"/>
  <c r="T36" i="15"/>
  <c r="I36" i="15"/>
  <c r="M36" i="15"/>
  <c r="Q36" i="15"/>
  <c r="N36" i="15"/>
  <c r="S36" i="15"/>
  <c r="H36" i="15"/>
  <c r="O36" i="15"/>
  <c r="K36" i="15"/>
  <c r="L36" i="15"/>
  <c r="P36" i="15"/>
  <c r="V36" i="15"/>
  <c r="R36" i="15"/>
  <c r="E34" i="15"/>
  <c r="E40" i="15" l="1"/>
  <c r="B18" i="9"/>
  <c r="F36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2" i="15"/>
  <c r="G36" i="15"/>
  <c r="B12" i="3" l="1"/>
  <c r="B30" i="3" s="1"/>
  <c r="B17" i="9"/>
  <c r="C19" i="9" s="1"/>
  <c r="E39" i="15"/>
  <c r="E36" i="15"/>
  <c r="F12" i="3" l="1"/>
  <c r="B34" i="3"/>
  <c r="F30" i="3"/>
</calcChain>
</file>

<file path=xl/sharedStrings.xml><?xml version="1.0" encoding="utf-8"?>
<sst xmlns="http://schemas.openxmlformats.org/spreadsheetml/2006/main" count="212" uniqueCount="151">
  <si>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</si>
  <si>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</si>
  <si>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</si>
  <si>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</si>
  <si>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</si>
  <si>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</si>
  <si>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</si>
  <si>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</si>
  <si>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</si>
  <si>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</si>
  <si>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</si>
  <si>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</si>
  <si>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</si>
  <si>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</si>
  <si>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</si>
  <si>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</si>
  <si>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</si>
  <si>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</si>
  <si>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</si>
  <si>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</si>
  <si>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</si>
  <si>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</si>
  <si>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</si>
  <si>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</si>
  <si>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</si>
  <si>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</si>
  <si>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</si>
  <si>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</si>
  <si>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</si>
  <si>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</si>
  <si>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</si>
  <si>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</si>
  <si>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</si>
  <si>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</si>
  <si>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</si>
  <si>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</si>
  <si>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</si>
  <si>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</si>
  <si>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</si>
  <si>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</si>
  <si>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</si>
  <si>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</si>
  <si>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</si>
  <si>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</si>
  <si>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</si>
  <si>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</si>
  <si>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</si>
  <si>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</si>
  <si>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</si>
  <si>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</si>
  <si>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</si>
  <si>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</si>
  <si>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</si>
  <si>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</si>
  <si>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</si>
  <si>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</si>
  <si>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</si>
  <si>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</si>
  <si>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</si>
  <si>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</si>
  <si>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</si>
  <si>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</si>
  <si>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</si>
  <si>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</si>
  <si>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</si>
  <si>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</si>
  <si>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</si>
  <si>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</si>
  <si>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</si>
  <si>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</si>
  <si>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</si>
  <si>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</si>
  <si>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</si>
  <si>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</si>
  <si>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</si>
  <si>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</si>
  <si>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</si>
  <si>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</si>
  <si>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</si>
  <si>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</si>
  <si>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</si>
  <si>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</si>
  <si>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</si>
  <si>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</si>
  <si>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</si>
  <si>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</si>
  <si>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</si>
  <si>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</si>
  <si>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</si>
  <si>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</si>
  <si>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</si>
  <si>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</si>
  <si>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</si>
  <si>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</si>
  <si>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</si>
  <si>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</si>
  <si>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</si>
  <si>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</si>
  <si>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</si>
  <si>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</si>
  <si>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</si>
  <si>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</si>
  <si>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</si>
  <si>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</si>
  <si>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</si>
  <si>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</si>
  <si>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</si>
  <si>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</si>
  <si>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</si>
  <si>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</si>
  <si>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</si>
  <si>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</si>
  <si>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</si>
  <si>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</si>
  <si>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</si>
  <si>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</si>
  <si>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</si>
  <si>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</si>
  <si>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</si>
  <si>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</si>
  <si>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</si>
  <si>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</si>
  <si>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</si>
  <si>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</si>
  <si>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</si>
  <si>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</si>
  <si>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</si>
  <si>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</si>
  <si>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23rd October</t>
  </si>
  <si>
    <t>P22/23-12</t>
  </si>
  <si>
    <t>10th November</t>
  </si>
  <si>
    <t>P22/23-13</t>
  </si>
  <si>
    <t>P22/23-14</t>
  </si>
  <si>
    <t>21st November</t>
  </si>
  <si>
    <t>P22/23-15</t>
  </si>
  <si>
    <t>22nd November</t>
  </si>
  <si>
    <t>Information Commissioner</t>
  </si>
  <si>
    <t>P22/23-16</t>
  </si>
  <si>
    <t>23rd November</t>
  </si>
  <si>
    <t>P22/23-17</t>
  </si>
  <si>
    <t>12th December</t>
  </si>
  <si>
    <t>P22/23-18</t>
  </si>
  <si>
    <t>20th December</t>
  </si>
  <si>
    <t>Zurich Insurance</t>
  </si>
  <si>
    <t>P22/23-19</t>
  </si>
  <si>
    <t>23rd December</t>
  </si>
  <si>
    <t>P22/23-20</t>
  </si>
  <si>
    <t>10 months to 31st January 2023</t>
  </si>
  <si>
    <t>10 months</t>
  </si>
  <si>
    <t>Full Bank Reconciliation  - 31st January 2023</t>
  </si>
  <si>
    <t>Balance per Bank Statement 31st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</si>
</sst>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7" sqref="B7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149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150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0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book'!E32</f>
        <v>2430.79</v>
      </c>
    </row>
    <row r="18" spans="1:3" ht="15.75" x14ac:dyDescent="0.25">
      <c r="A18" s="22" t="s">
        <v>8</v>
      </c>
      <c r="B18" s="25">
        <f>'Cash book'!F32</f>
        <v>1991.51</v>
      </c>
    </row>
    <row r="19" spans="1:3" ht="15.75" x14ac:dyDescent="0.25">
      <c r="A19" s="22" t="s">
        <v>9</v>
      </c>
      <c r="B19" s="18"/>
      <c r="C19" s="25">
        <f>B16+B17-B18</f>
        <v>2379.42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3" sqref="A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10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148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147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book'!G32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book'!I32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book'!H32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book'!K32</f>
        <v>520</v>
      </c>
      <c r="C15" s="8"/>
      <c r="D15" s="8">
        <f t="shared" ref="D15:D27" si="0">+H15*$H$1/12</f>
        <v>433.33333333333331</v>
      </c>
      <c r="E15" s="8"/>
      <c r="F15" s="8">
        <f t="shared" ref="F15:F28" si="1">-B15+D15</f>
        <v>-86.666666666666686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book'!L32</f>
        <v>0</v>
      </c>
      <c r="C16" s="8"/>
      <c r="D16" s="8">
        <f t="shared" si="0"/>
        <v>16.666666666666668</v>
      </c>
      <c r="E16" s="8"/>
      <c r="F16" s="8">
        <f t="shared" si="1"/>
        <v>16.666666666666668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book'!V32</f>
        <v>0</v>
      </c>
      <c r="C17" s="8"/>
      <c r="D17" s="8">
        <f t="shared" si="0"/>
        <v>41.666666666666664</v>
      </c>
      <c r="E17" s="8"/>
      <c r="F17" s="8">
        <f t="shared" si="1"/>
        <v>41.666666666666664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book'!N32</f>
        <v>395</v>
      </c>
      <c r="C18" s="8"/>
      <c r="D18" s="8">
        <f t="shared" si="0"/>
        <v>500</v>
      </c>
      <c r="E18" s="8"/>
      <c r="F18" s="8">
        <f t="shared" si="1"/>
        <v>105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book'!M32</f>
        <v>52.85</v>
      </c>
      <c r="C19" s="8"/>
      <c r="D19" s="8">
        <f t="shared" si="0"/>
        <v>41.666666666666664</v>
      </c>
      <c r="E19" s="8"/>
      <c r="F19" s="8">
        <f t="shared" si="1"/>
        <v>-11.183333333333337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book'!R32</f>
        <v>471.84</v>
      </c>
      <c r="C20" s="8"/>
      <c r="D20" s="8">
        <f t="shared" si="0"/>
        <v>2008.3333333333333</v>
      </c>
      <c r="E20" s="8"/>
      <c r="F20" s="8">
        <f t="shared" si="1"/>
        <v>1536.4933333333333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book'!O32</f>
        <v>197.59</v>
      </c>
      <c r="C21" s="8"/>
      <c r="D21" s="8">
        <f t="shared" si="0"/>
        <v>145.83333333333334</v>
      </c>
      <c r="E21" s="8"/>
      <c r="F21" s="8">
        <f t="shared" si="1"/>
        <v>-51.756666666666661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book'!P32</f>
        <v>0</v>
      </c>
      <c r="C22" s="8"/>
      <c r="D22" s="8">
        <f t="shared" si="0"/>
        <v>100</v>
      </c>
      <c r="E22" s="8"/>
      <c r="F22" s="8">
        <f t="shared" si="1"/>
        <v>100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book'!Q32</f>
        <v>271.46000000000004</v>
      </c>
      <c r="C23" s="8"/>
      <c r="D23" s="8">
        <f t="shared" si="0"/>
        <v>166.66666666666666</v>
      </c>
      <c r="E23" s="8"/>
      <c r="F23" s="8">
        <f t="shared" si="1"/>
        <v>-104.79333333333338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book'!S32</f>
        <v>0</v>
      </c>
      <c r="C24" s="8"/>
      <c r="D24" s="8">
        <f t="shared" si="0"/>
        <v>312.5</v>
      </c>
      <c r="E24" s="8"/>
      <c r="F24" s="8">
        <f t="shared" si="1"/>
        <v>312.5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book'!T32</f>
        <v>0</v>
      </c>
      <c r="C25" s="8"/>
      <c r="D25" s="8">
        <f t="shared" si="0"/>
        <v>83.333333333333329</v>
      </c>
      <c r="E25" s="8"/>
      <c r="F25" s="8">
        <f t="shared" si="1"/>
        <v>83.333333333333329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book'!U32</f>
        <v>82.77</v>
      </c>
      <c r="C26" s="8"/>
      <c r="D26" s="8">
        <f t="shared" si="0"/>
        <v>166.66666666666666</v>
      </c>
      <c r="E26" s="8"/>
      <c r="F26" s="8">
        <f t="shared" si="1"/>
        <v>83.896666666666661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1991.51</v>
      </c>
      <c r="C28" s="8"/>
      <c r="D28" s="16">
        <f>SUM(D15:D27)</f>
        <v>4016.666666666667</v>
      </c>
      <c r="E28" s="8"/>
      <c r="F28" s="16">
        <f t="shared" si="1"/>
        <v>2025.156666666667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439.28</v>
      </c>
      <c r="C30" s="8"/>
      <c r="D30" s="34">
        <f>+D12-D28</f>
        <v>-4016.666666666667</v>
      </c>
      <c r="E30" s="8"/>
      <c r="F30" s="34">
        <f>+B30-D30</f>
        <v>4455.9466666666667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2379.42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0"/>
  <sheetViews>
    <sheetView workbookViewId="0">
      <pane ySplit="3" topLeftCell="A4" activePane="bottomLeft" state="frozen"/>
      <selection activeCell="H1" sqref="H1"/>
      <selection pane="bottomLeft" activeCell="Z29" sqref="Z29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3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0" si="1">SUM(K9:V9)</f>
        <v>0</v>
      </c>
      <c r="Y9" s="37"/>
      <c r="Z9" s="37">
        <f t="shared" ref="Z9:Z30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37">
        <f t="shared" si="2"/>
        <v>3469.9</v>
      </c>
    </row>
    <row r="22" spans="1:26" x14ac:dyDescent="0.25">
      <c r="A22" t="s">
        <v>128</v>
      </c>
      <c r="B22" t="s">
        <v>90</v>
      </c>
      <c r="C22" t="s">
        <v>91</v>
      </c>
      <c r="D22" t="s">
        <v>129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37">
        <f t="shared" si="2"/>
        <v>3464.9</v>
      </c>
    </row>
    <row r="23" spans="1:26" x14ac:dyDescent="0.25">
      <c r="A23" t="s">
        <v>130</v>
      </c>
      <c r="B23" t="s">
        <v>107</v>
      </c>
      <c r="C23" t="s">
        <v>87</v>
      </c>
      <c r="D23" t="s">
        <v>131</v>
      </c>
      <c r="E23" s="32"/>
      <c r="F23" s="33">
        <v>208</v>
      </c>
      <c r="G23" s="4"/>
      <c r="H23" s="4"/>
      <c r="I23" s="4"/>
      <c r="J23" s="33"/>
      <c r="K23" s="4">
        <v>208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208</v>
      </c>
      <c r="Y23" s="37"/>
      <c r="Z23" s="37">
        <f t="shared" si="2"/>
        <v>3256.9</v>
      </c>
    </row>
    <row r="24" spans="1:26" x14ac:dyDescent="0.25">
      <c r="B24" t="s">
        <v>94</v>
      </c>
      <c r="C24" t="s">
        <v>87</v>
      </c>
      <c r="D24" t="s">
        <v>132</v>
      </c>
      <c r="E24" s="32"/>
      <c r="F24" s="33">
        <v>52</v>
      </c>
      <c r="G24" s="4"/>
      <c r="H24" s="4"/>
      <c r="I24" s="4"/>
      <c r="J24" s="33"/>
      <c r="K24" s="4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52</v>
      </c>
      <c r="Y24" s="37"/>
      <c r="Z24" s="37">
        <f t="shared" si="2"/>
        <v>3204.9</v>
      </c>
    </row>
    <row r="25" spans="1:26" x14ac:dyDescent="0.25">
      <c r="A25" t="s">
        <v>133</v>
      </c>
      <c r="B25" t="s">
        <v>99</v>
      </c>
      <c r="C25" t="s">
        <v>87</v>
      </c>
      <c r="D25" t="s">
        <v>134</v>
      </c>
      <c r="E25" s="32"/>
      <c r="F25" s="33">
        <v>575.04</v>
      </c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>
        <v>575.04</v>
      </c>
      <c r="S25" s="4"/>
      <c r="T25" s="4"/>
      <c r="U25" s="4"/>
      <c r="V25" s="4"/>
      <c r="W25" s="4"/>
      <c r="X25" s="4">
        <f t="shared" si="1"/>
        <v>575.04</v>
      </c>
      <c r="Y25" s="37">
        <v>95.84</v>
      </c>
      <c r="Z25" s="37">
        <f t="shared" si="2"/>
        <v>2629.86</v>
      </c>
    </row>
    <row r="26" spans="1:26" x14ac:dyDescent="0.25">
      <c r="A26" t="s">
        <v>135</v>
      </c>
      <c r="B26" t="s">
        <v>136</v>
      </c>
      <c r="C26" t="s">
        <v>87</v>
      </c>
      <c r="D26" t="s">
        <v>137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1"/>
        <v>35</v>
      </c>
      <c r="Y26" s="37"/>
      <c r="Z26" s="37">
        <f t="shared" si="2"/>
        <v>2594.86</v>
      </c>
    </row>
    <row r="27" spans="1:26" x14ac:dyDescent="0.25">
      <c r="A27" t="s">
        <v>138</v>
      </c>
      <c r="B27" t="s">
        <v>90</v>
      </c>
      <c r="C27" t="s">
        <v>91</v>
      </c>
      <c r="D27" t="s">
        <v>139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5</v>
      </c>
      <c r="Y27" s="37"/>
      <c r="Z27" s="37">
        <f t="shared" si="2"/>
        <v>2589.86</v>
      </c>
    </row>
    <row r="28" spans="1:26" x14ac:dyDescent="0.25">
      <c r="A28" t="s">
        <v>140</v>
      </c>
      <c r="B28" t="s">
        <v>107</v>
      </c>
      <c r="C28" t="s">
        <v>87</v>
      </c>
      <c r="D28" t="s">
        <v>141</v>
      </c>
      <c r="E28" s="32"/>
      <c r="F28" s="33">
        <v>7.85</v>
      </c>
      <c r="G28" s="4"/>
      <c r="H28" s="4"/>
      <c r="I28" s="4"/>
      <c r="J28" s="33"/>
      <c r="K28" s="4"/>
      <c r="L28" s="4"/>
      <c r="M28" s="4">
        <v>7.85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7.85</v>
      </c>
      <c r="Y28" s="37"/>
      <c r="Z28" s="37">
        <f t="shared" si="2"/>
        <v>2582.0100000000002</v>
      </c>
    </row>
    <row r="29" spans="1:26" x14ac:dyDescent="0.25">
      <c r="A29" t="s">
        <v>142</v>
      </c>
      <c r="B29" t="s">
        <v>143</v>
      </c>
      <c r="C29" t="s">
        <v>87</v>
      </c>
      <c r="D29" t="s">
        <v>144</v>
      </c>
      <c r="E29" s="32"/>
      <c r="F29" s="33">
        <v>197.59</v>
      </c>
      <c r="G29" s="4"/>
      <c r="H29" s="4"/>
      <c r="I29" s="4"/>
      <c r="J29" s="33"/>
      <c r="K29" s="4"/>
      <c r="L29" s="4"/>
      <c r="M29" s="4"/>
      <c r="N29" s="4"/>
      <c r="O29" s="4">
        <v>197.59</v>
      </c>
      <c r="P29" s="4"/>
      <c r="Q29" s="4"/>
      <c r="R29" s="4"/>
      <c r="S29" s="4"/>
      <c r="T29" s="4"/>
      <c r="U29" s="4"/>
      <c r="V29" s="4"/>
      <c r="W29" s="4"/>
      <c r="X29" s="4">
        <f t="shared" si="1"/>
        <v>197.59</v>
      </c>
      <c r="Y29" s="37"/>
      <c r="Z29" s="37">
        <f t="shared" si="2"/>
        <v>2384.42</v>
      </c>
    </row>
    <row r="30" spans="1:26" x14ac:dyDescent="0.25">
      <c r="A30" t="s">
        <v>145</v>
      </c>
      <c r="B30" t="s">
        <v>90</v>
      </c>
      <c r="C30" t="s">
        <v>91</v>
      </c>
      <c r="D30" t="s">
        <v>146</v>
      </c>
      <c r="E30" s="32"/>
      <c r="F30" s="33">
        <v>5</v>
      </c>
      <c r="G30" s="4"/>
      <c r="H30" s="4"/>
      <c r="I30" s="4"/>
      <c r="J30" s="33"/>
      <c r="K30" s="4"/>
      <c r="L30" s="4"/>
      <c r="M30" s="4">
        <v>5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1"/>
        <v>5</v>
      </c>
      <c r="Y30" s="33"/>
      <c r="Z30" s="56">
        <f t="shared" si="2"/>
        <v>2379.42</v>
      </c>
    </row>
    <row r="31" spans="1:26" x14ac:dyDescent="0.25">
      <c r="E31" s="32"/>
      <c r="F31" s="41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1"/>
      <c r="Y31" s="33"/>
      <c r="Z31" s="55"/>
    </row>
    <row r="32" spans="1:26" x14ac:dyDescent="0.25">
      <c r="C32" s="3" t="s">
        <v>11</v>
      </c>
      <c r="E32" s="31">
        <f>SUM(G32:I32)</f>
        <v>2430.79</v>
      </c>
      <c r="F32" s="17">
        <f>SUM(K32:V32)</f>
        <v>1991.51</v>
      </c>
      <c r="G32" s="31">
        <f>SUM(G6:G29)</f>
        <v>2100</v>
      </c>
      <c r="H32" s="17">
        <f>SUM(H6:H29)</f>
        <v>260</v>
      </c>
      <c r="I32" s="17">
        <f>SUM(I6:I31)</f>
        <v>70.790000000000006</v>
      </c>
      <c r="J32" s="39">
        <f>SUM(J6:J31)</f>
        <v>2430.79</v>
      </c>
      <c r="K32" s="17">
        <f>SUM(K6:K31)</f>
        <v>520</v>
      </c>
      <c r="L32" s="17">
        <f t="shared" ref="L32:W32" si="3">SUM(L6:L31)</f>
        <v>0</v>
      </c>
      <c r="M32" s="17">
        <f t="shared" si="3"/>
        <v>52.85</v>
      </c>
      <c r="N32" s="17">
        <f t="shared" si="3"/>
        <v>395</v>
      </c>
      <c r="O32" s="17">
        <f t="shared" si="3"/>
        <v>197.59</v>
      </c>
      <c r="P32" s="17">
        <f t="shared" si="3"/>
        <v>0</v>
      </c>
      <c r="Q32" s="17">
        <f t="shared" si="3"/>
        <v>271.46000000000004</v>
      </c>
      <c r="R32" s="17">
        <f t="shared" si="3"/>
        <v>471.84</v>
      </c>
      <c r="S32" s="17">
        <f t="shared" si="3"/>
        <v>0</v>
      </c>
      <c r="T32" s="17">
        <f t="shared" si="3"/>
        <v>0</v>
      </c>
      <c r="U32" s="17">
        <f t="shared" si="3"/>
        <v>82.77</v>
      </c>
      <c r="V32" s="17">
        <f t="shared" si="3"/>
        <v>0</v>
      </c>
      <c r="W32" s="17">
        <f t="shared" si="3"/>
        <v>0</v>
      </c>
      <c r="X32" s="17">
        <f>SUM(X6:X31)</f>
        <v>1991.5099999999998</v>
      </c>
      <c r="Y32" s="39">
        <f>SUM(Y6:Y31)</f>
        <v>119.64</v>
      </c>
      <c r="Z32" s="30"/>
    </row>
    <row r="33" spans="3:26" x14ac:dyDescent="0.25">
      <c r="E33" s="29"/>
      <c r="F33" s="30"/>
      <c r="J33" s="30"/>
      <c r="Y33" s="30"/>
      <c r="Z33" s="30"/>
    </row>
    <row r="34" spans="3:26" x14ac:dyDescent="0.25">
      <c r="C34" s="3" t="s">
        <v>67</v>
      </c>
      <c r="E34" s="32">
        <f>SUM(G34:I34)</f>
        <v>0</v>
      </c>
      <c r="F34" s="33">
        <f>Budget!H21</f>
        <v>0</v>
      </c>
      <c r="G34" s="4">
        <f>Budget!H33</f>
        <v>0</v>
      </c>
      <c r="H34" s="4">
        <f>Budget!H26</f>
        <v>0</v>
      </c>
      <c r="I34" s="4">
        <f>Budget!H24</f>
        <v>0</v>
      </c>
      <c r="J34" s="33"/>
      <c r="K34" s="4">
        <f>Budget!H7</f>
        <v>520</v>
      </c>
      <c r="L34" s="4">
        <f>Budget!H8</f>
        <v>20</v>
      </c>
      <c r="M34" s="4">
        <f>Budget!H12</f>
        <v>50</v>
      </c>
      <c r="N34" s="4">
        <f>Budget!H13</f>
        <v>350</v>
      </c>
      <c r="O34" s="4">
        <f>Budget!H14</f>
        <v>175</v>
      </c>
      <c r="P34" s="4">
        <f>Budget!H11</f>
        <v>120</v>
      </c>
      <c r="Q34" s="4">
        <f>Budget!H17</f>
        <v>200</v>
      </c>
      <c r="R34" s="4">
        <f>Budget!H20</f>
        <v>2410</v>
      </c>
      <c r="S34" s="4">
        <f>Budget!H15</f>
        <v>375</v>
      </c>
      <c r="T34" s="4">
        <f>Budget!H18</f>
        <v>100</v>
      </c>
      <c r="U34" s="4">
        <f>Budget!H16</f>
        <v>200</v>
      </c>
      <c r="V34" s="4">
        <f>Budget!H9</f>
        <v>50</v>
      </c>
      <c r="W34" s="4"/>
      <c r="X34" s="43"/>
      <c r="Y34" s="45"/>
      <c r="Z34" s="30"/>
    </row>
    <row r="35" spans="3:26" x14ac:dyDescent="0.25">
      <c r="E35" s="29"/>
      <c r="F35" s="30"/>
      <c r="J35" s="49"/>
      <c r="X35" s="47" t="s">
        <v>76</v>
      </c>
      <c r="Y35" s="48" t="s">
        <v>76</v>
      </c>
      <c r="Z35" s="30"/>
    </row>
    <row r="36" spans="3:26" ht="15.75" thickBot="1" x14ac:dyDescent="0.3">
      <c r="C36" s="3" t="s">
        <v>39</v>
      </c>
      <c r="E36" s="35">
        <f>E34-E32</f>
        <v>-2430.79</v>
      </c>
      <c r="F36" s="35">
        <f>F34-F32</f>
        <v>-1991.51</v>
      </c>
      <c r="G36" s="35">
        <f t="shared" ref="G36:V36" si="4">G34-G32</f>
        <v>-2100</v>
      </c>
      <c r="H36" s="35">
        <f t="shared" si="4"/>
        <v>-260</v>
      </c>
      <c r="I36" s="35">
        <f t="shared" si="4"/>
        <v>-70.790000000000006</v>
      </c>
      <c r="J36" s="35">
        <f t="shared" si="4"/>
        <v>-2430.79</v>
      </c>
      <c r="K36" s="35">
        <f t="shared" si="4"/>
        <v>0</v>
      </c>
      <c r="L36" s="35">
        <f t="shared" si="4"/>
        <v>20</v>
      </c>
      <c r="M36" s="35">
        <f t="shared" si="4"/>
        <v>-2.8500000000000014</v>
      </c>
      <c r="N36" s="35">
        <f t="shared" si="4"/>
        <v>-45</v>
      </c>
      <c r="O36" s="35">
        <f t="shared" si="4"/>
        <v>-22.590000000000003</v>
      </c>
      <c r="P36" s="35">
        <f t="shared" si="4"/>
        <v>120</v>
      </c>
      <c r="Q36" s="35">
        <f t="shared" si="4"/>
        <v>-71.460000000000036</v>
      </c>
      <c r="R36" s="35">
        <f t="shared" si="4"/>
        <v>1938.16</v>
      </c>
      <c r="S36" s="35">
        <f t="shared" si="4"/>
        <v>375</v>
      </c>
      <c r="T36" s="35">
        <f t="shared" si="4"/>
        <v>100</v>
      </c>
      <c r="U36" s="35">
        <f t="shared" si="4"/>
        <v>117.23</v>
      </c>
      <c r="V36" s="35">
        <f t="shared" si="4"/>
        <v>50</v>
      </c>
      <c r="W36" s="54"/>
      <c r="X36" s="44"/>
      <c r="Y36" s="46"/>
      <c r="Z36" s="40"/>
    </row>
    <row r="37" spans="3:26" ht="15.75" thickTop="1" x14ac:dyDescent="0.25"/>
    <row r="39" spans="3:26" x14ac:dyDescent="0.25">
      <c r="C39" s="3" t="s">
        <v>71</v>
      </c>
      <c r="E39" s="4">
        <f>E32-SUM(G32:I32)</f>
        <v>0</v>
      </c>
    </row>
    <row r="40" spans="3:26" x14ac:dyDescent="0.25">
      <c r="C40" s="3" t="s">
        <v>70</v>
      </c>
      <c r="E40" s="4">
        <f>F32-SUM(K32:V32)</f>
        <v>0</v>
      </c>
    </row>
  </sheetData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2023-01-18T11:27:53Z</dcterms:modified>
  <cp:category/>
  <cp:contentStatus/>
</cp:coreProperties>
</file>