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B419410F-F6A9-4E9C-B09E-50924A1AD3B5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5" l="1"/>
  <c r="K36" i="15"/>
  <c r="J36" i="15"/>
  <c r="I36" i="15"/>
  <c r="H36" i="15"/>
  <c r="G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L36" i="15"/>
  <c r="Z34" i="15"/>
  <c r="Z35" i="15"/>
  <c r="X34" i="15"/>
  <c r="X35" i="15"/>
  <c r="X33" i="15"/>
  <c r="X32" i="15"/>
  <c r="X31" i="15"/>
  <c r="X28" i="15"/>
  <c r="X29" i="15"/>
  <c r="X30" i="15"/>
  <c r="X23" i="15"/>
  <c r="X24" i="15"/>
  <c r="X25" i="15"/>
  <c r="X26" i="15"/>
  <c r="X27" i="15"/>
  <c r="X22" i="15"/>
  <c r="X18" i="15"/>
  <c r="X19" i="15"/>
  <c r="X20" i="15"/>
  <c r="X21" i="15"/>
  <c r="X16" i="15"/>
  <c r="X17" i="15"/>
  <c r="X15" i="15"/>
  <c r="J9" i="15"/>
  <c r="J13" i="15"/>
  <c r="X9" i="15"/>
  <c r="X10" i="15"/>
  <c r="X11" i="15"/>
  <c r="X12" i="15"/>
  <c r="X13" i="15"/>
  <c r="X14" i="15"/>
  <c r="Y36" i="15" l="1"/>
  <c r="J8" i="15"/>
  <c r="H26" i="13" l="1"/>
  <c r="H20" i="13"/>
  <c r="H29" i="13" s="1"/>
  <c r="B27" i="3" l="1"/>
  <c r="U38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40" i="15"/>
  <c r="H28" i="3"/>
  <c r="B32" i="3" l="1"/>
  <c r="B7" i="3" l="1"/>
  <c r="X7" i="15" l="1"/>
  <c r="X6" i="15"/>
  <c r="J40" i="15" l="1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R38" i="15" l="1"/>
  <c r="F38" i="15"/>
  <c r="H38" i="15"/>
  <c r="I38" i="15"/>
  <c r="V38" i="15"/>
  <c r="T38" i="15"/>
  <c r="S38" i="15"/>
  <c r="Q38" i="15"/>
  <c r="P38" i="15"/>
  <c r="O38" i="15"/>
  <c r="N38" i="15"/>
  <c r="M38" i="15"/>
  <c r="L38" i="15"/>
  <c r="K38" i="15"/>
  <c r="G38" i="15"/>
  <c r="B19" i="3"/>
  <c r="F19" i="3" s="1"/>
  <c r="B18" i="3"/>
  <c r="T40" i="15" l="1"/>
  <c r="I40" i="15"/>
  <c r="M40" i="15"/>
  <c r="Q40" i="15"/>
  <c r="N40" i="15"/>
  <c r="S40" i="15"/>
  <c r="H40" i="15"/>
  <c r="O40" i="15"/>
  <c r="K40" i="15"/>
  <c r="L40" i="15"/>
  <c r="P40" i="15"/>
  <c r="V40" i="15"/>
  <c r="R40" i="15"/>
  <c r="E38" i="15"/>
  <c r="E44" i="15" l="1"/>
  <c r="B18" i="9"/>
  <c r="F40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6" i="15"/>
  <c r="G40" i="15"/>
  <c r="B12" i="3" l="1"/>
  <c r="B30" i="3" s="1"/>
  <c r="B17" i="9"/>
  <c r="C19" i="9" s="1"/>
  <c r="E43" i="15"/>
  <c r="E40" i="15"/>
  <c r="F12" i="3" l="1"/>
  <c r="B34" i="3"/>
  <c r="F30" i="3"/>
</calcChain>
</file>

<file path=xl/sharedStrings.xml><?xml version="1.0" encoding="utf-8"?>
<sst xmlns="http://schemas.openxmlformats.org/spreadsheetml/2006/main" count="232" uniqueCount="163">
  <si>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</si>
  <si>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</si>
  <si>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</si>
  <si>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</si>
  <si>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</si>
  <si>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</si>
  <si>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</si>
  <si>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</si>
  <si>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</si>
  <si>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</si>
  <si>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</si>
  <si>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</si>
  <si>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</si>
  <si>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</si>
  <si>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</si>
  <si>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</si>
  <si>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</si>
  <si>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</si>
  <si>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</si>
  <si>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</si>
  <si>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</si>
  <si>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</si>
  <si>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</si>
  <si>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</si>
  <si>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</si>
  <si>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</si>
  <si>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</si>
  <si>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</si>
  <si>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</si>
  <si>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</si>
  <si>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</si>
  <si>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</si>
  <si>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</si>
  <si>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</si>
  <si>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</si>
  <si>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</si>
  <si>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</si>
  <si>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</si>
  <si>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</si>
  <si>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</si>
  <si>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</si>
  <si>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</si>
  <si>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</si>
  <si>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</si>
  <si>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</si>
  <si>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</si>
  <si>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</si>
  <si>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</si>
  <si>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</si>
  <si>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</si>
  <si>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</si>
  <si>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</si>
  <si>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</si>
  <si>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</si>
  <si>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</si>
  <si>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</si>
  <si>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</si>
  <si>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</si>
  <si>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</si>
  <si>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</si>
  <si>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</si>
  <si>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</si>
  <si>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</si>
  <si>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</si>
  <si>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</si>
  <si>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</si>
  <si>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</si>
  <si>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</si>
  <si>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</si>
  <si>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</si>
  <si>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</si>
  <si>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</si>
  <si>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</si>
  <si>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</si>
  <si>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</si>
  <si>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</si>
  <si>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</si>
  <si>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</si>
  <si>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</si>
  <si>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</si>
  <si>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</si>
  <si>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</si>
  <si>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</si>
  <si>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</si>
  <si>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</si>
  <si>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</si>
  <si>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</si>
  <si>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</si>
  <si>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</si>
  <si>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</si>
  <si>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</si>
  <si>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</si>
  <si>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</si>
  <si>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</si>
  <si>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</si>
  <si>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</si>
  <si>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</si>
  <si>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</si>
  <si>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</si>
  <si>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</si>
  <si>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</si>
  <si>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</si>
  <si>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</si>
  <si>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</si>
  <si>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</si>
  <si>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</si>
  <si>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</si>
  <si>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</si>
  <si>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</si>
  <si>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</si>
  <si>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</si>
  <si>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</si>
  <si>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</si>
  <si>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23rd June</t>
  </si>
  <si>
    <t>P22/23-6</t>
  </si>
  <si>
    <t>23rd July</t>
  </si>
  <si>
    <t>P22/23-7</t>
  </si>
  <si>
    <t>P22/23-8</t>
  </si>
  <si>
    <t>23rd August</t>
  </si>
  <si>
    <t>P22/23-9</t>
  </si>
  <si>
    <t>13th August</t>
  </si>
  <si>
    <t>CMB Computers</t>
  </si>
  <si>
    <t>P22/23-8a</t>
  </si>
  <si>
    <t>23rd September</t>
  </si>
  <si>
    <t>P22/23-10</t>
  </si>
  <si>
    <t>29th September</t>
  </si>
  <si>
    <t>Langlands</t>
  </si>
  <si>
    <t>P22/23-11</t>
  </si>
  <si>
    <t>23rd October</t>
  </si>
  <si>
    <t>P22/23-12</t>
  </si>
  <si>
    <t>10th November</t>
  </si>
  <si>
    <t>P22/23-13</t>
  </si>
  <si>
    <t>P22/23-14</t>
  </si>
  <si>
    <t>21st November</t>
  </si>
  <si>
    <t>P22/23-15</t>
  </si>
  <si>
    <t>22nd November</t>
  </si>
  <si>
    <t>Information Commissioner</t>
  </si>
  <si>
    <t>P22/23-16</t>
  </si>
  <si>
    <t>23rd November</t>
  </si>
  <si>
    <t>P22/23-17</t>
  </si>
  <si>
    <t>12th December</t>
  </si>
  <si>
    <t>P22/23-18</t>
  </si>
  <si>
    <t>20th December</t>
  </si>
  <si>
    <t>Zurich Insurance</t>
  </si>
  <si>
    <t>P22/23-19</t>
  </si>
  <si>
    <t>23rd December</t>
  </si>
  <si>
    <t>P22/23-20</t>
  </si>
  <si>
    <t>23rd January</t>
  </si>
  <si>
    <t>P22/23-21</t>
  </si>
  <si>
    <t>P22/23-22</t>
  </si>
  <si>
    <t>24th February</t>
  </si>
  <si>
    <t>23rd February</t>
  </si>
  <si>
    <t>North Cliffe Village Hall</t>
  </si>
  <si>
    <t>P22/23-23</t>
  </si>
  <si>
    <t>8th March</t>
  </si>
  <si>
    <t>SLCC</t>
  </si>
  <si>
    <t>P22/23-24</t>
  </si>
  <si>
    <t>Full Bank Reconciliation  - 31st March 2023</t>
  </si>
  <si>
    <t>Balance per Bank Statement 31st March 2023</t>
  </si>
  <si>
    <t>23rd March</t>
  </si>
  <si>
    <t>P22/23-25</t>
  </si>
  <si>
    <t>12 months</t>
  </si>
  <si>
    <t>12 months to 31st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</si>
</sst>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G15" sqref="G15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157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158</v>
      </c>
      <c r="B7" s="25">
        <v>2147.92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2147.92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83</v>
      </c>
      <c r="B16" s="25">
        <v>1940.14</v>
      </c>
    </row>
    <row r="17" spans="1:3" ht="15.75" x14ac:dyDescent="0.25">
      <c r="A17" s="22" t="s">
        <v>7</v>
      </c>
      <c r="B17" s="25">
        <f>'Cash book'!E36</f>
        <v>2430.79</v>
      </c>
    </row>
    <row r="18" spans="1:3" ht="15.75" x14ac:dyDescent="0.25">
      <c r="A18" s="22" t="s">
        <v>8</v>
      </c>
      <c r="B18" s="25">
        <f>'Cash book'!F36</f>
        <v>2223.0100000000002</v>
      </c>
    </row>
    <row r="19" spans="1:3" ht="15.75" x14ac:dyDescent="0.25">
      <c r="A19" s="22" t="s">
        <v>9</v>
      </c>
      <c r="B19" s="18"/>
      <c r="C19" s="25">
        <f>B16+B17-B18</f>
        <v>2147.92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12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161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162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book'!G36</f>
        <v>2100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book'!I36</f>
        <v>70.790000000000006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book'!H36</f>
        <v>260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2430.79</v>
      </c>
      <c r="C12" s="8"/>
      <c r="D12" s="34">
        <f>+H12*$H$1/12</f>
        <v>0</v>
      </c>
      <c r="E12" s="8"/>
      <c r="F12" s="34">
        <f>+B12-D12</f>
        <v>2430.79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book'!K36</f>
        <v>520</v>
      </c>
      <c r="C15" s="8"/>
      <c r="D15" s="8">
        <f t="shared" ref="D15:D27" si="0">+H15*$H$1/12</f>
        <v>520</v>
      </c>
      <c r="E15" s="8"/>
      <c r="F15" s="8">
        <f t="shared" ref="F15:F28" si="1">-B15+D15</f>
        <v>0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book'!L36</f>
        <v>0</v>
      </c>
      <c r="C16" s="8"/>
      <c r="D16" s="8">
        <f t="shared" si="0"/>
        <v>20</v>
      </c>
      <c r="E16" s="8"/>
      <c r="F16" s="8">
        <f t="shared" si="1"/>
        <v>20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book'!V36</f>
        <v>0</v>
      </c>
      <c r="C17" s="8"/>
      <c r="D17" s="8">
        <f t="shared" si="0"/>
        <v>50</v>
      </c>
      <c r="E17" s="8"/>
      <c r="F17" s="8">
        <f t="shared" si="1"/>
        <v>50</v>
      </c>
      <c r="G17" s="8"/>
      <c r="H17" s="8">
        <f>Budget!H9</f>
        <v>50</v>
      </c>
      <c r="I17" s="8"/>
    </row>
    <row r="18" spans="1:9" x14ac:dyDescent="0.25">
      <c r="A18" t="s">
        <v>26</v>
      </c>
      <c r="B18" s="8">
        <f>'Cash book'!N36</f>
        <v>395</v>
      </c>
      <c r="C18" s="8"/>
      <c r="D18" s="8">
        <f t="shared" si="0"/>
        <v>600</v>
      </c>
      <c r="E18" s="8"/>
      <c r="F18" s="8">
        <f t="shared" si="1"/>
        <v>205</v>
      </c>
      <c r="G18" s="8"/>
      <c r="H18" s="8">
        <f>Budget!H10+Budget!H13</f>
        <v>600</v>
      </c>
      <c r="I18" s="8"/>
    </row>
    <row r="19" spans="1:9" x14ac:dyDescent="0.25">
      <c r="A19" t="s">
        <v>79</v>
      </c>
      <c r="B19" s="8">
        <f>'Cash book'!M36</f>
        <v>67.849999999999994</v>
      </c>
      <c r="C19" s="8"/>
      <c r="D19" s="8">
        <f t="shared" si="0"/>
        <v>50</v>
      </c>
      <c r="E19" s="8"/>
      <c r="F19" s="8">
        <f t="shared" si="1"/>
        <v>-17.849999999999994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book'!R36</f>
        <v>471.84</v>
      </c>
      <c r="C20" s="8"/>
      <c r="D20" s="8">
        <f t="shared" si="0"/>
        <v>2410</v>
      </c>
      <c r="E20" s="8"/>
      <c r="F20" s="8">
        <f t="shared" si="1"/>
        <v>1938.16</v>
      </c>
      <c r="G20" s="8"/>
      <c r="H20" s="8">
        <f>Budget!H20</f>
        <v>2410</v>
      </c>
      <c r="I20" s="8"/>
    </row>
    <row r="21" spans="1:9" x14ac:dyDescent="0.25">
      <c r="A21" t="s">
        <v>28</v>
      </c>
      <c r="B21" s="8">
        <f>'Cash book'!O36</f>
        <v>197.59</v>
      </c>
      <c r="C21" s="8"/>
      <c r="D21" s="8">
        <f t="shared" si="0"/>
        <v>175</v>
      </c>
      <c r="E21" s="8"/>
      <c r="F21" s="8">
        <f t="shared" si="1"/>
        <v>-22.590000000000003</v>
      </c>
      <c r="G21" s="8"/>
      <c r="H21" s="8">
        <f>Budget!H14</f>
        <v>175</v>
      </c>
      <c r="I21" s="8"/>
    </row>
    <row r="22" spans="1:9" x14ac:dyDescent="0.25">
      <c r="A22" t="s">
        <v>29</v>
      </c>
      <c r="B22" s="8">
        <f>'Cash book'!P36</f>
        <v>180</v>
      </c>
      <c r="C22" s="8"/>
      <c r="D22" s="8">
        <f t="shared" si="0"/>
        <v>120</v>
      </c>
      <c r="E22" s="8"/>
      <c r="F22" s="8">
        <f t="shared" si="1"/>
        <v>-60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book'!Q36</f>
        <v>307.96000000000004</v>
      </c>
      <c r="C23" s="8"/>
      <c r="D23" s="8">
        <f t="shared" si="0"/>
        <v>200</v>
      </c>
      <c r="E23" s="8"/>
      <c r="F23" s="8">
        <f t="shared" si="1"/>
        <v>-107.96000000000004</v>
      </c>
      <c r="G23" s="8"/>
      <c r="H23" s="8">
        <f>Budget!H17</f>
        <v>200</v>
      </c>
      <c r="I23" s="8"/>
    </row>
    <row r="24" spans="1:9" x14ac:dyDescent="0.25">
      <c r="A24" t="s">
        <v>31</v>
      </c>
      <c r="B24" s="8">
        <f>'Cash book'!S36</f>
        <v>0</v>
      </c>
      <c r="C24" s="8"/>
      <c r="D24" s="8">
        <f t="shared" si="0"/>
        <v>375</v>
      </c>
      <c r="E24" s="8"/>
      <c r="F24" s="8">
        <f t="shared" si="1"/>
        <v>375</v>
      </c>
      <c r="G24" s="8"/>
      <c r="H24" s="8">
        <f>Budget!H15</f>
        <v>375</v>
      </c>
      <c r="I24" s="8"/>
    </row>
    <row r="25" spans="1:9" x14ac:dyDescent="0.25">
      <c r="A25" t="s">
        <v>32</v>
      </c>
      <c r="B25" s="8">
        <f>'Cash book'!T36</f>
        <v>0</v>
      </c>
      <c r="C25" s="8"/>
      <c r="D25" s="8">
        <f t="shared" si="0"/>
        <v>100</v>
      </c>
      <c r="E25" s="8"/>
      <c r="F25" s="8">
        <f t="shared" si="1"/>
        <v>100</v>
      </c>
      <c r="G25" s="8"/>
      <c r="H25" s="8">
        <f>Budget!H18</f>
        <v>100</v>
      </c>
      <c r="I25" s="8"/>
    </row>
    <row r="26" spans="1:9" x14ac:dyDescent="0.25">
      <c r="A26" t="s">
        <v>49</v>
      </c>
      <c r="B26" s="8">
        <f>'Cash book'!U36</f>
        <v>82.77</v>
      </c>
      <c r="C26" s="8"/>
      <c r="D26" s="8">
        <f t="shared" si="0"/>
        <v>200</v>
      </c>
      <c r="E26" s="8"/>
      <c r="F26" s="8">
        <f t="shared" si="1"/>
        <v>117.23</v>
      </c>
      <c r="G26" s="8"/>
      <c r="H26" s="8">
        <f>Budget!H16</f>
        <v>200</v>
      </c>
      <c r="I26" s="8"/>
    </row>
    <row r="27" spans="1:9" x14ac:dyDescent="0.25">
      <c r="A27" t="s">
        <v>78</v>
      </c>
      <c r="B27" s="8">
        <f>'Cash book'!U37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2223.0099999999998</v>
      </c>
      <c r="C28" s="8"/>
      <c r="D28" s="16">
        <f>SUM(D15:D27)</f>
        <v>4820</v>
      </c>
      <c r="E28" s="8"/>
      <c r="F28" s="16">
        <f t="shared" si="1"/>
        <v>2596.9900000000002</v>
      </c>
      <c r="G28" s="8"/>
      <c r="H28" s="16">
        <f>SUM(H15:H27)</f>
        <v>4820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207.7800000000002</v>
      </c>
      <c r="C30" s="8"/>
      <c r="D30" s="34">
        <f>+D12-D28</f>
        <v>-4820</v>
      </c>
      <c r="E30" s="8"/>
      <c r="F30" s="34">
        <f>+B30-D30</f>
        <v>5027.7800000000007</v>
      </c>
      <c r="G30" s="8"/>
      <c r="H30" s="34">
        <f>+H12-H28</f>
        <v>-4820</v>
      </c>
      <c r="I30" s="8"/>
    </row>
    <row r="32" spans="1:9" x14ac:dyDescent="0.25">
      <c r="A32" t="s">
        <v>34</v>
      </c>
      <c r="B32" s="8">
        <f>'Full Reconciliation'!B16</f>
        <v>1940.14</v>
      </c>
      <c r="H32" s="8"/>
      <c r="I32" s="8"/>
    </row>
    <row r="34" spans="1:9" ht="15.75" thickBot="1" x14ac:dyDescent="0.3">
      <c r="A34" t="s">
        <v>35</v>
      </c>
      <c r="B34" s="20">
        <f>+B30+B32</f>
        <v>2147.92</v>
      </c>
      <c r="H34" s="13">
        <f>+H30+H32</f>
        <v>-4820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book'!F36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4"/>
  <sheetViews>
    <sheetView tabSelected="1" topLeftCell="D1" workbookViewId="0">
      <pane ySplit="3" topLeftCell="A24" activePane="bottomLeft" state="frozen"/>
      <selection activeCell="H1" sqref="H1"/>
      <selection pane="bottomLeft" activeCell="F37" sqref="F37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1940.14</v>
      </c>
    </row>
    <row r="5" spans="1:26" x14ac:dyDescent="0.25">
      <c r="Z5" s="3"/>
    </row>
    <row r="6" spans="1:26" x14ac:dyDescent="0.25">
      <c r="A6" t="s">
        <v>85</v>
      </c>
      <c r="B6" t="s">
        <v>86</v>
      </c>
      <c r="C6" t="s">
        <v>87</v>
      </c>
      <c r="D6" t="s">
        <v>88</v>
      </c>
      <c r="E6" s="28"/>
      <c r="F6" s="7">
        <v>176.47</v>
      </c>
      <c r="G6" s="28"/>
      <c r="H6" s="7"/>
      <c r="I6" s="7"/>
      <c r="J6" s="39"/>
      <c r="K6" s="7"/>
      <c r="L6" s="7"/>
      <c r="M6" s="7"/>
      <c r="N6" s="7"/>
      <c r="O6" s="7"/>
      <c r="P6" s="7"/>
      <c r="Q6" s="7">
        <v>176.47</v>
      </c>
      <c r="R6" s="7"/>
      <c r="S6" s="7"/>
      <c r="T6" s="7"/>
      <c r="U6" s="7"/>
      <c r="V6" s="7"/>
      <c r="W6" s="7"/>
      <c r="X6" s="39">
        <f>SUM(K6:V6)</f>
        <v>176.47</v>
      </c>
      <c r="Y6" s="36"/>
      <c r="Z6" s="53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32"/>
      <c r="F7" s="4">
        <v>5</v>
      </c>
      <c r="G7" s="32"/>
      <c r="H7" s="4"/>
      <c r="I7" s="4"/>
      <c r="J7" s="3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0</v>
      </c>
      <c r="Y7" s="37"/>
      <c r="Z7" s="37">
        <f>Z6+J7-X7</f>
        <v>1763.67</v>
      </c>
    </row>
    <row r="8" spans="1:26" x14ac:dyDescent="0.25">
      <c r="A8" t="s">
        <v>93</v>
      </c>
      <c r="B8" t="s">
        <v>94</v>
      </c>
      <c r="C8" t="s">
        <v>95</v>
      </c>
      <c r="D8" t="s">
        <v>96</v>
      </c>
      <c r="E8" s="32">
        <v>70.790000000000006</v>
      </c>
      <c r="F8" s="4"/>
      <c r="G8" s="32"/>
      <c r="H8" s="4"/>
      <c r="I8" s="4">
        <v>70.790000000000006</v>
      </c>
      <c r="J8" s="33">
        <f t="shared" ref="J8:J13" si="0">SUM(G8:I8)</f>
        <v>70.790000000000006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1829.46</v>
      </c>
    </row>
    <row r="9" spans="1:26" x14ac:dyDescent="0.25">
      <c r="A9" t="s">
        <v>98</v>
      </c>
      <c r="B9" t="s">
        <v>99</v>
      </c>
      <c r="C9" t="s">
        <v>95</v>
      </c>
      <c r="D9" t="s">
        <v>100</v>
      </c>
      <c r="E9" s="32">
        <v>2100</v>
      </c>
      <c r="F9" s="4"/>
      <c r="G9" s="32">
        <v>2100</v>
      </c>
      <c r="H9" s="4"/>
      <c r="I9" s="4"/>
      <c r="J9" s="33">
        <f t="shared" si="0"/>
        <v>2100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5" si="1">SUM(K9:V9)</f>
        <v>0</v>
      </c>
      <c r="Y9" s="37"/>
      <c r="Z9" s="37">
        <f t="shared" ref="Z9:Z35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t="s">
        <v>102</v>
      </c>
      <c r="E10" s="32"/>
      <c r="F10" s="4">
        <v>-103.2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>
        <v>-103.2</v>
      </c>
      <c r="S10" s="4"/>
      <c r="T10" s="4"/>
      <c r="U10" s="4"/>
      <c r="V10" s="4"/>
      <c r="W10" s="4"/>
      <c r="X10" s="4">
        <f t="shared" si="1"/>
        <v>-103.2</v>
      </c>
      <c r="Y10" s="37"/>
      <c r="Z10" s="37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t="s">
        <v>105</v>
      </c>
      <c r="E11" s="32"/>
      <c r="F11" s="4">
        <v>395</v>
      </c>
      <c r="G11" s="32"/>
      <c r="H11" s="4"/>
      <c r="I11" s="4"/>
      <c r="J11" s="33"/>
      <c r="K11" s="4"/>
      <c r="L11" s="4"/>
      <c r="M11" s="4"/>
      <c r="N11" s="4">
        <v>395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395</v>
      </c>
      <c r="Y11" s="37"/>
      <c r="Z11" s="37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t="s">
        <v>108</v>
      </c>
      <c r="E12" s="32"/>
      <c r="F12" s="4">
        <v>208</v>
      </c>
      <c r="G12" s="32"/>
      <c r="H12" s="4"/>
      <c r="I12" s="4"/>
      <c r="J12" s="33"/>
      <c r="K12" s="4">
        <v>208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208</v>
      </c>
      <c r="Y12" s="37"/>
      <c r="Z12" s="37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t="s">
        <v>110</v>
      </c>
      <c r="E13" s="32">
        <v>260</v>
      </c>
      <c r="F13" s="33"/>
      <c r="G13" s="4"/>
      <c r="H13" s="4">
        <v>260</v>
      </c>
      <c r="I13" s="4"/>
      <c r="J13" s="33">
        <f t="shared" si="0"/>
        <v>260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7"/>
      <c r="Z13" s="37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t="s">
        <v>112</v>
      </c>
      <c r="E14" s="32"/>
      <c r="F14" s="33">
        <v>5</v>
      </c>
      <c r="G14" s="4"/>
      <c r="H14" s="4"/>
      <c r="I14" s="4"/>
      <c r="J14" s="30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5</v>
      </c>
      <c r="Y14" s="37"/>
      <c r="Z14" s="37">
        <f t="shared" si="2"/>
        <v>3684.66</v>
      </c>
    </row>
    <row r="15" spans="1:26" x14ac:dyDescent="0.25">
      <c r="A15" t="s">
        <v>113</v>
      </c>
      <c r="B15" t="s">
        <v>94</v>
      </c>
      <c r="C15" t="s">
        <v>87</v>
      </c>
      <c r="D15" t="s">
        <v>114</v>
      </c>
      <c r="E15" s="32"/>
      <c r="F15" s="33">
        <v>52</v>
      </c>
      <c r="G15" s="4"/>
      <c r="H15" s="4"/>
      <c r="I15" s="4"/>
      <c r="J15" s="33"/>
      <c r="K15" s="4">
        <v>52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52</v>
      </c>
      <c r="Y15" s="37"/>
      <c r="Z15" s="37">
        <f t="shared" si="2"/>
        <v>3632.66</v>
      </c>
    </row>
    <row r="16" spans="1:26" x14ac:dyDescent="0.25">
      <c r="B16" t="s">
        <v>90</v>
      </c>
      <c r="C16" t="s">
        <v>91</v>
      </c>
      <c r="D16" t="s">
        <v>116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5</v>
      </c>
      <c r="Y16" s="37"/>
      <c r="Z16" s="37">
        <f t="shared" si="2"/>
        <v>3627.66</v>
      </c>
    </row>
    <row r="17" spans="1:26" x14ac:dyDescent="0.25">
      <c r="A17" t="s">
        <v>115</v>
      </c>
      <c r="B17" t="s">
        <v>90</v>
      </c>
      <c r="C17" t="s">
        <v>91</v>
      </c>
      <c r="D17" t="s">
        <v>117</v>
      </c>
      <c r="E17" s="32"/>
      <c r="F17" s="33">
        <v>5</v>
      </c>
      <c r="G17" s="4"/>
      <c r="H17" s="4"/>
      <c r="I17" s="4"/>
      <c r="J17" s="33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5</v>
      </c>
      <c r="Y17" s="37"/>
      <c r="Z17" s="37">
        <f t="shared" si="2"/>
        <v>3622.66</v>
      </c>
    </row>
    <row r="18" spans="1:26" x14ac:dyDescent="0.25">
      <c r="A18" t="s">
        <v>120</v>
      </c>
      <c r="B18" t="s">
        <v>121</v>
      </c>
      <c r="C18" t="s">
        <v>87</v>
      </c>
      <c r="D18" t="s">
        <v>122</v>
      </c>
      <c r="E18" s="32"/>
      <c r="F18" s="33">
        <v>59.99</v>
      </c>
      <c r="G18" s="4"/>
      <c r="H18" s="4"/>
      <c r="I18" s="4"/>
      <c r="J18" s="33"/>
      <c r="K18" s="4"/>
      <c r="L18" s="4"/>
      <c r="M18" s="4"/>
      <c r="N18" s="4"/>
      <c r="O18" s="4"/>
      <c r="P18" s="4"/>
      <c r="Q18" s="4">
        <v>59.99</v>
      </c>
      <c r="R18" s="4"/>
      <c r="S18" s="4"/>
      <c r="T18" s="4"/>
      <c r="U18" s="4"/>
      <c r="V18" s="4"/>
      <c r="W18" s="4"/>
      <c r="X18" s="4">
        <f t="shared" si="1"/>
        <v>59.99</v>
      </c>
      <c r="Y18" s="37">
        <v>10</v>
      </c>
      <c r="Z18" s="37">
        <f t="shared" si="2"/>
        <v>3562.67</v>
      </c>
    </row>
    <row r="19" spans="1:26" x14ac:dyDescent="0.25">
      <c r="A19" t="s">
        <v>118</v>
      </c>
      <c r="B19" t="s">
        <v>90</v>
      </c>
      <c r="C19" t="s">
        <v>91</v>
      </c>
      <c r="D19" t="s">
        <v>119</v>
      </c>
      <c r="E19" s="32"/>
      <c r="F19" s="33">
        <v>5</v>
      </c>
      <c r="G19" s="4"/>
      <c r="H19" s="4"/>
      <c r="I19" s="4"/>
      <c r="J19" s="33"/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3557.67</v>
      </c>
    </row>
    <row r="20" spans="1:26" x14ac:dyDescent="0.25">
      <c r="A20" t="s">
        <v>123</v>
      </c>
      <c r="B20" t="s">
        <v>90</v>
      </c>
      <c r="C20" s="51" t="s">
        <v>91</v>
      </c>
      <c r="D20" t="s">
        <v>124</v>
      </c>
      <c r="E20" s="32"/>
      <c r="F20" s="33">
        <v>5</v>
      </c>
      <c r="G20" s="4"/>
      <c r="H20" s="4"/>
      <c r="I20" s="4"/>
      <c r="J20" s="33"/>
      <c r="K20" s="4"/>
      <c r="L20" s="4"/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5</v>
      </c>
      <c r="Y20" s="37"/>
      <c r="Z20" s="37">
        <f t="shared" si="2"/>
        <v>3552.67</v>
      </c>
    </row>
    <row r="21" spans="1:26" x14ac:dyDescent="0.25">
      <c r="A21" t="s">
        <v>125</v>
      </c>
      <c r="B21" t="s">
        <v>126</v>
      </c>
      <c r="C21" t="s">
        <v>87</v>
      </c>
      <c r="D21" t="s">
        <v>127</v>
      </c>
      <c r="E21" s="32"/>
      <c r="F21" s="33">
        <v>82.77</v>
      </c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82.77</v>
      </c>
      <c r="V21" s="4"/>
      <c r="W21" s="4"/>
      <c r="X21" s="4">
        <f t="shared" si="1"/>
        <v>82.77</v>
      </c>
      <c r="Y21" s="37">
        <v>13.8</v>
      </c>
      <c r="Z21" s="37">
        <f t="shared" si="2"/>
        <v>3469.9</v>
      </c>
    </row>
    <row r="22" spans="1:26" x14ac:dyDescent="0.25">
      <c r="A22" t="s">
        <v>128</v>
      </c>
      <c r="B22" t="s">
        <v>90</v>
      </c>
      <c r="C22" t="s">
        <v>91</v>
      </c>
      <c r="D22" t="s">
        <v>129</v>
      </c>
      <c r="E22" s="32"/>
      <c r="F22" s="33">
        <v>5</v>
      </c>
      <c r="G22" s="4"/>
      <c r="H22" s="4"/>
      <c r="I22" s="4"/>
      <c r="J22" s="33"/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5</v>
      </c>
      <c r="Y22" s="37"/>
      <c r="Z22" s="37">
        <f t="shared" si="2"/>
        <v>3464.9</v>
      </c>
    </row>
    <row r="23" spans="1:26" x14ac:dyDescent="0.25">
      <c r="A23" t="s">
        <v>130</v>
      </c>
      <c r="B23" t="s">
        <v>107</v>
      </c>
      <c r="C23" t="s">
        <v>87</v>
      </c>
      <c r="D23" t="s">
        <v>131</v>
      </c>
      <c r="E23" s="32"/>
      <c r="F23" s="33">
        <v>208</v>
      </c>
      <c r="G23" s="4"/>
      <c r="H23" s="4"/>
      <c r="I23" s="4"/>
      <c r="J23" s="33"/>
      <c r="K23" s="4">
        <v>208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208</v>
      </c>
      <c r="Y23" s="37"/>
      <c r="Z23" s="37">
        <f t="shared" si="2"/>
        <v>3256.9</v>
      </c>
    </row>
    <row r="24" spans="1:26" x14ac:dyDescent="0.25">
      <c r="B24" t="s">
        <v>94</v>
      </c>
      <c r="C24" t="s">
        <v>87</v>
      </c>
      <c r="D24" t="s">
        <v>132</v>
      </c>
      <c r="E24" s="32"/>
      <c r="F24" s="33">
        <v>52</v>
      </c>
      <c r="G24" s="4"/>
      <c r="H24" s="4"/>
      <c r="I24" s="4"/>
      <c r="J24" s="33"/>
      <c r="K24" s="4">
        <v>52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52</v>
      </c>
      <c r="Y24" s="37"/>
      <c r="Z24" s="37">
        <f t="shared" si="2"/>
        <v>3204.9</v>
      </c>
    </row>
    <row r="25" spans="1:26" x14ac:dyDescent="0.25">
      <c r="A25" t="s">
        <v>133</v>
      </c>
      <c r="B25" t="s">
        <v>99</v>
      </c>
      <c r="C25" t="s">
        <v>87</v>
      </c>
      <c r="D25" t="s">
        <v>134</v>
      </c>
      <c r="E25" s="32"/>
      <c r="F25" s="33">
        <v>575.04</v>
      </c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>
        <v>575.04</v>
      </c>
      <c r="S25" s="4"/>
      <c r="T25" s="4"/>
      <c r="U25" s="4"/>
      <c r="V25" s="4"/>
      <c r="W25" s="4"/>
      <c r="X25" s="4">
        <f t="shared" si="1"/>
        <v>575.04</v>
      </c>
      <c r="Y25" s="37">
        <v>95.84</v>
      </c>
      <c r="Z25" s="37">
        <f t="shared" si="2"/>
        <v>2629.86</v>
      </c>
    </row>
    <row r="26" spans="1:26" x14ac:dyDescent="0.25">
      <c r="A26" t="s">
        <v>135</v>
      </c>
      <c r="B26" t="s">
        <v>136</v>
      </c>
      <c r="C26" t="s">
        <v>87</v>
      </c>
      <c r="D26" t="s">
        <v>137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 t="shared" si="1"/>
        <v>35</v>
      </c>
      <c r="Y26" s="37"/>
      <c r="Z26" s="37">
        <f t="shared" si="2"/>
        <v>2594.86</v>
      </c>
    </row>
    <row r="27" spans="1:26" x14ac:dyDescent="0.25">
      <c r="A27" t="s">
        <v>138</v>
      </c>
      <c r="B27" t="s">
        <v>90</v>
      </c>
      <c r="C27" t="s">
        <v>91</v>
      </c>
      <c r="D27" t="s">
        <v>139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5</v>
      </c>
      <c r="Y27" s="37"/>
      <c r="Z27" s="37">
        <f t="shared" si="2"/>
        <v>2589.86</v>
      </c>
    </row>
    <row r="28" spans="1:26" x14ac:dyDescent="0.25">
      <c r="A28" t="s">
        <v>140</v>
      </c>
      <c r="B28" t="s">
        <v>107</v>
      </c>
      <c r="C28" t="s">
        <v>87</v>
      </c>
      <c r="D28" t="s">
        <v>141</v>
      </c>
      <c r="E28" s="32"/>
      <c r="F28" s="33">
        <v>7.85</v>
      </c>
      <c r="G28" s="4"/>
      <c r="H28" s="4"/>
      <c r="I28" s="4"/>
      <c r="J28" s="33"/>
      <c r="K28" s="4"/>
      <c r="L28" s="4"/>
      <c r="M28" s="4">
        <v>7.85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7.85</v>
      </c>
      <c r="Y28" s="37"/>
      <c r="Z28" s="37">
        <f t="shared" si="2"/>
        <v>2582.0100000000002</v>
      </c>
    </row>
    <row r="29" spans="1:26" x14ac:dyDescent="0.25">
      <c r="A29" t="s">
        <v>142</v>
      </c>
      <c r="B29" t="s">
        <v>143</v>
      </c>
      <c r="C29" t="s">
        <v>87</v>
      </c>
      <c r="D29" t="s">
        <v>144</v>
      </c>
      <c r="E29" s="32"/>
      <c r="F29" s="33">
        <v>197.59</v>
      </c>
      <c r="G29" s="4"/>
      <c r="H29" s="4"/>
      <c r="I29" s="4"/>
      <c r="J29" s="33"/>
      <c r="K29" s="4"/>
      <c r="L29" s="4"/>
      <c r="M29" s="4"/>
      <c r="N29" s="4"/>
      <c r="O29" s="4">
        <v>197.59</v>
      </c>
      <c r="P29" s="4"/>
      <c r="Q29" s="4"/>
      <c r="R29" s="4"/>
      <c r="S29" s="4"/>
      <c r="T29" s="4"/>
      <c r="U29" s="4"/>
      <c r="V29" s="4"/>
      <c r="W29" s="4"/>
      <c r="X29" s="4">
        <f t="shared" si="1"/>
        <v>197.59</v>
      </c>
      <c r="Y29" s="37"/>
      <c r="Z29" s="37">
        <f t="shared" si="2"/>
        <v>2384.42</v>
      </c>
    </row>
    <row r="30" spans="1:26" x14ac:dyDescent="0.25">
      <c r="A30" t="s">
        <v>145</v>
      </c>
      <c r="B30" t="s">
        <v>90</v>
      </c>
      <c r="C30" t="s">
        <v>91</v>
      </c>
      <c r="D30" t="s">
        <v>146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1"/>
        <v>5</v>
      </c>
      <c r="Y30" s="33"/>
      <c r="Z30" s="37">
        <f t="shared" si="2"/>
        <v>2379.42</v>
      </c>
    </row>
    <row r="31" spans="1:26" x14ac:dyDescent="0.25">
      <c r="A31" t="s">
        <v>147</v>
      </c>
      <c r="B31" t="s">
        <v>90</v>
      </c>
      <c r="C31" t="s">
        <v>91</v>
      </c>
      <c r="D31" t="s">
        <v>148</v>
      </c>
      <c r="E31" s="32"/>
      <c r="F31" s="33">
        <v>5</v>
      </c>
      <c r="G31" s="4"/>
      <c r="H31" s="4"/>
      <c r="I31" s="4"/>
      <c r="J31" s="33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1"/>
        <v>5</v>
      </c>
      <c r="Y31" s="33"/>
      <c r="Z31" s="37">
        <f t="shared" si="2"/>
        <v>2374.42</v>
      </c>
    </row>
    <row r="32" spans="1:26" x14ac:dyDescent="0.25">
      <c r="A32" t="s">
        <v>151</v>
      </c>
      <c r="B32" t="s">
        <v>90</v>
      </c>
      <c r="C32" t="s">
        <v>91</v>
      </c>
      <c r="D32" t="s">
        <v>149</v>
      </c>
      <c r="E32" s="32"/>
      <c r="F32" s="33">
        <v>5</v>
      </c>
      <c r="G32" s="4"/>
      <c r="H32" s="4"/>
      <c r="I32" s="4"/>
      <c r="J32" s="33"/>
      <c r="K32" s="4"/>
      <c r="L32" s="4"/>
      <c r="M32" s="4">
        <v>5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1"/>
        <v>5</v>
      </c>
      <c r="Y32" s="33"/>
      <c r="Z32" s="37">
        <f t="shared" si="2"/>
        <v>2369.42</v>
      </c>
    </row>
    <row r="33" spans="1:26" x14ac:dyDescent="0.25">
      <c r="A33" t="s">
        <v>150</v>
      </c>
      <c r="B33" t="s">
        <v>152</v>
      </c>
      <c r="C33" t="s">
        <v>87</v>
      </c>
      <c r="D33" t="s">
        <v>153</v>
      </c>
      <c r="E33" s="32"/>
      <c r="F33" s="33">
        <v>180</v>
      </c>
      <c r="G33" s="4"/>
      <c r="H33" s="4"/>
      <c r="I33" s="4"/>
      <c r="J33" s="33"/>
      <c r="K33" s="4"/>
      <c r="L33" s="4"/>
      <c r="M33" s="4"/>
      <c r="N33" s="4"/>
      <c r="O33" s="4"/>
      <c r="P33" s="4">
        <v>180</v>
      </c>
      <c r="Q33" s="4"/>
      <c r="R33" s="4"/>
      <c r="S33" s="4"/>
      <c r="T33" s="4"/>
      <c r="U33" s="4"/>
      <c r="V33" s="4"/>
      <c r="W33" s="4"/>
      <c r="X33" s="33">
        <f t="shared" si="1"/>
        <v>180</v>
      </c>
      <c r="Y33" s="33"/>
      <c r="Z33" s="37">
        <f t="shared" si="2"/>
        <v>2189.42</v>
      </c>
    </row>
    <row r="34" spans="1:26" x14ac:dyDescent="0.25">
      <c r="A34" t="s">
        <v>154</v>
      </c>
      <c r="B34" t="s">
        <v>155</v>
      </c>
      <c r="C34" t="s">
        <v>87</v>
      </c>
      <c r="D34" t="s">
        <v>156</v>
      </c>
      <c r="E34" s="32"/>
      <c r="F34" s="33">
        <v>36.5</v>
      </c>
      <c r="G34" s="4"/>
      <c r="H34" s="4"/>
      <c r="I34" s="4"/>
      <c r="J34" s="33"/>
      <c r="K34" s="4"/>
      <c r="L34" s="4"/>
      <c r="M34" s="4"/>
      <c r="N34" s="4"/>
      <c r="O34" s="4"/>
      <c r="P34" s="4"/>
      <c r="Q34" s="4">
        <v>36.5</v>
      </c>
      <c r="R34" s="4"/>
      <c r="S34" s="4"/>
      <c r="T34" s="4"/>
      <c r="U34" s="4"/>
      <c r="V34" s="4"/>
      <c r="W34" s="4"/>
      <c r="X34" s="33">
        <f t="shared" si="1"/>
        <v>36.5</v>
      </c>
      <c r="Y34" s="33"/>
      <c r="Z34" s="37">
        <f t="shared" si="2"/>
        <v>2152.92</v>
      </c>
    </row>
    <row r="35" spans="1:26" x14ac:dyDescent="0.25">
      <c r="A35" t="s">
        <v>159</v>
      </c>
      <c r="B35" t="s">
        <v>90</v>
      </c>
      <c r="C35" t="s">
        <v>91</v>
      </c>
      <c r="D35" t="s">
        <v>160</v>
      </c>
      <c r="E35" s="32"/>
      <c r="F35" s="41">
        <v>5</v>
      </c>
      <c r="G35" s="4"/>
      <c r="H35" s="4"/>
      <c r="I35" s="4"/>
      <c r="J35" s="33"/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1"/>
        <v>5</v>
      </c>
      <c r="Y35" s="33"/>
      <c r="Z35" s="55">
        <f t="shared" si="2"/>
        <v>2147.92</v>
      </c>
    </row>
    <row r="36" spans="1:26" x14ac:dyDescent="0.25">
      <c r="C36" s="3" t="s">
        <v>11</v>
      </c>
      <c r="E36" s="31">
        <f>SUM(G36:I36)</f>
        <v>2430.79</v>
      </c>
      <c r="F36" s="39">
        <f>SUM(K36:V36)</f>
        <v>2223.0100000000002</v>
      </c>
      <c r="G36" s="31">
        <f t="shared" ref="G36:L36" si="3">SUM(G6:G35)</f>
        <v>2100</v>
      </c>
      <c r="H36" s="31">
        <f t="shared" si="3"/>
        <v>260</v>
      </c>
      <c r="I36" s="31">
        <f t="shared" si="3"/>
        <v>70.790000000000006</v>
      </c>
      <c r="J36" s="53">
        <f t="shared" si="3"/>
        <v>2430.79</v>
      </c>
      <c r="K36" s="17">
        <f t="shared" si="3"/>
        <v>520</v>
      </c>
      <c r="L36" s="17">
        <f t="shared" si="3"/>
        <v>0</v>
      </c>
      <c r="M36" s="17">
        <f t="shared" ref="M36:X36" si="4">SUM(M6:M35)</f>
        <v>67.849999999999994</v>
      </c>
      <c r="N36" s="17">
        <f t="shared" si="4"/>
        <v>395</v>
      </c>
      <c r="O36" s="17">
        <f t="shared" si="4"/>
        <v>197.59</v>
      </c>
      <c r="P36" s="17">
        <f t="shared" si="4"/>
        <v>180</v>
      </c>
      <c r="Q36" s="17">
        <f t="shared" si="4"/>
        <v>307.96000000000004</v>
      </c>
      <c r="R36" s="17">
        <f t="shared" si="4"/>
        <v>471.84</v>
      </c>
      <c r="S36" s="17">
        <f t="shared" si="4"/>
        <v>0</v>
      </c>
      <c r="T36" s="17">
        <f t="shared" si="4"/>
        <v>0</v>
      </c>
      <c r="U36" s="17">
        <f t="shared" si="4"/>
        <v>82.77</v>
      </c>
      <c r="V36" s="17">
        <f t="shared" si="4"/>
        <v>0</v>
      </c>
      <c r="W36" s="17">
        <f t="shared" si="4"/>
        <v>0</v>
      </c>
      <c r="X36" s="17">
        <f t="shared" si="4"/>
        <v>2223.0099999999998</v>
      </c>
      <c r="Y36" s="39">
        <f>SUM(Y6:Y31)</f>
        <v>119.64</v>
      </c>
      <c r="Z36" s="30"/>
    </row>
    <row r="37" spans="1:26" x14ac:dyDescent="0.25">
      <c r="E37" s="29"/>
      <c r="F37" s="30"/>
      <c r="J37" s="30"/>
      <c r="Y37" s="30"/>
      <c r="Z37" s="30"/>
    </row>
    <row r="38" spans="1:26" x14ac:dyDescent="0.25">
      <c r="C38" s="3" t="s">
        <v>67</v>
      </c>
      <c r="E38" s="32">
        <f>SUM(G38:I38)</f>
        <v>0</v>
      </c>
      <c r="F38" s="33">
        <f>Budget!H21</f>
        <v>0</v>
      </c>
      <c r="G38" s="4">
        <f>Budget!H33</f>
        <v>0</v>
      </c>
      <c r="H38" s="4">
        <f>Budget!H26</f>
        <v>0</v>
      </c>
      <c r="I38" s="4">
        <f>Budget!H24</f>
        <v>0</v>
      </c>
      <c r="J38" s="33"/>
      <c r="K38" s="4">
        <f>Budget!H7</f>
        <v>520</v>
      </c>
      <c r="L38" s="4">
        <f>Budget!H8</f>
        <v>20</v>
      </c>
      <c r="M38" s="4">
        <f>Budget!H12</f>
        <v>50</v>
      </c>
      <c r="N38" s="4">
        <f>Budget!H13</f>
        <v>350</v>
      </c>
      <c r="O38" s="4">
        <f>Budget!H14</f>
        <v>175</v>
      </c>
      <c r="P38" s="4">
        <f>Budget!H11</f>
        <v>120</v>
      </c>
      <c r="Q38" s="4">
        <f>Budget!H17</f>
        <v>200</v>
      </c>
      <c r="R38" s="4">
        <f>Budget!H20</f>
        <v>2410</v>
      </c>
      <c r="S38" s="4">
        <f>Budget!H15</f>
        <v>375</v>
      </c>
      <c r="T38" s="4">
        <f>Budget!H18</f>
        <v>100</v>
      </c>
      <c r="U38" s="4">
        <f>Budget!H16</f>
        <v>200</v>
      </c>
      <c r="V38" s="4">
        <f>Budget!H9</f>
        <v>50</v>
      </c>
      <c r="W38" s="4"/>
      <c r="X38" s="43"/>
      <c r="Y38" s="45"/>
      <c r="Z38" s="30"/>
    </row>
    <row r="39" spans="1:26" x14ac:dyDescent="0.25">
      <c r="E39" s="29"/>
      <c r="F39" s="30"/>
      <c r="J39" s="49"/>
      <c r="X39" s="47" t="s">
        <v>76</v>
      </c>
      <c r="Y39" s="48" t="s">
        <v>76</v>
      </c>
      <c r="Z39" s="30"/>
    </row>
    <row r="40" spans="1:26" ht="15.75" thickBot="1" x14ac:dyDescent="0.3">
      <c r="C40" s="3" t="s">
        <v>39</v>
      </c>
      <c r="E40" s="35">
        <f>E38-E36</f>
        <v>-2430.79</v>
      </c>
      <c r="F40" s="35">
        <f>F38-F36</f>
        <v>-2223.0100000000002</v>
      </c>
      <c r="G40" s="35">
        <f t="shared" ref="G40:V40" si="5">G38-G36</f>
        <v>-2100</v>
      </c>
      <c r="H40" s="35">
        <f t="shared" si="5"/>
        <v>-260</v>
      </c>
      <c r="I40" s="35">
        <f t="shared" si="5"/>
        <v>-70.790000000000006</v>
      </c>
      <c r="J40" s="35">
        <f t="shared" si="5"/>
        <v>-2430.79</v>
      </c>
      <c r="K40" s="35">
        <f t="shared" si="5"/>
        <v>0</v>
      </c>
      <c r="L40" s="35">
        <f t="shared" si="5"/>
        <v>20</v>
      </c>
      <c r="M40" s="35">
        <f t="shared" si="5"/>
        <v>-17.849999999999994</v>
      </c>
      <c r="N40" s="35">
        <f t="shared" si="5"/>
        <v>-45</v>
      </c>
      <c r="O40" s="35">
        <f t="shared" si="5"/>
        <v>-22.590000000000003</v>
      </c>
      <c r="P40" s="35">
        <f t="shared" si="5"/>
        <v>-60</v>
      </c>
      <c r="Q40" s="35">
        <f t="shared" si="5"/>
        <v>-107.96000000000004</v>
      </c>
      <c r="R40" s="35">
        <f t="shared" si="5"/>
        <v>1938.16</v>
      </c>
      <c r="S40" s="35">
        <f t="shared" si="5"/>
        <v>375</v>
      </c>
      <c r="T40" s="35">
        <f t="shared" si="5"/>
        <v>100</v>
      </c>
      <c r="U40" s="35">
        <f t="shared" si="5"/>
        <v>117.23</v>
      </c>
      <c r="V40" s="35">
        <f t="shared" si="5"/>
        <v>50</v>
      </c>
      <c r="W40" s="54"/>
      <c r="X40" s="44"/>
      <c r="Y40" s="46"/>
      <c r="Z40" s="40"/>
    </row>
    <row r="41" spans="1:26" ht="15.75" thickTop="1" x14ac:dyDescent="0.25"/>
    <row r="43" spans="1:26" x14ac:dyDescent="0.25">
      <c r="C43" s="3" t="s">
        <v>71</v>
      </c>
      <c r="E43" s="4">
        <f>E36-SUM(G36:I36)</f>
        <v>0</v>
      </c>
    </row>
    <row r="44" spans="1:26" x14ac:dyDescent="0.25">
      <c r="C44" s="3" t="s">
        <v>70</v>
      </c>
      <c r="E44" s="4">
        <f>F36-SUM(K36:V36)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84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44</v>
      </c>
      <c r="H10">
        <v>250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49</v>
      </c>
      <c r="H16">
        <v>200</v>
      </c>
    </row>
    <row r="17" spans="3:8" x14ac:dyDescent="0.25">
      <c r="C17" t="s">
        <v>81</v>
      </c>
      <c r="H17">
        <v>200</v>
      </c>
    </row>
    <row r="18" spans="3:8" x14ac:dyDescent="0.25">
      <c r="C18" t="s">
        <v>32</v>
      </c>
      <c r="H18">
        <v>100</v>
      </c>
    </row>
    <row r="20" spans="3:8" x14ac:dyDescent="0.25">
      <c r="C20" t="s">
        <v>38</v>
      </c>
      <c r="H20">
        <f>SUM(H7:H19)</f>
        <v>2410</v>
      </c>
    </row>
    <row r="21" spans="3:8" ht="21" x14ac:dyDescent="0.35">
      <c r="C21" s="38" t="s">
        <v>17</v>
      </c>
    </row>
    <row r="23" spans="3:8" x14ac:dyDescent="0.25">
      <c r="C23" t="s">
        <v>50</v>
      </c>
    </row>
    <row r="24" spans="3:8" x14ac:dyDescent="0.25">
      <c r="C24" t="s">
        <v>51</v>
      </c>
    </row>
    <row r="25" spans="3:8" ht="15.75" thickBot="1" x14ac:dyDescent="0.3"/>
    <row r="26" spans="3:8" ht="15.75" thickBot="1" x14ac:dyDescent="0.3">
      <c r="C26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2023-04-27T08:21:46Z</cp:lastPrinted>
  <dcterms:created xsi:type="dcterms:W3CDTF">2011-06-26T08:01:14Z</dcterms:created>
  <dcterms:modified xsi:type="dcterms:W3CDTF">2023-05-02T13:17:54Z</dcterms:modified>
  <cp:category/>
  <cp:contentStatus/>
</cp:coreProperties>
</file>