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7184538E-3F31-4A0A-B7A8-7F74DEF5E4C1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4" i="15" l="1"/>
  <c r="H24" i="3"/>
  <c r="H16" i="3"/>
  <c r="D16" i="3"/>
  <c r="B16" i="3"/>
  <c r="L44" i="15"/>
  <c r="L42" i="15"/>
  <c r="I42" i="15"/>
  <c r="H42" i="15"/>
  <c r="G42" i="15"/>
  <c r="Y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6" i="15" l="1"/>
  <c r="F16" i="3"/>
  <c r="J42" i="15"/>
  <c r="F42" i="15"/>
  <c r="H26" i="13" l="1"/>
  <c r="H20" i="13"/>
  <c r="H29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6" i="15"/>
  <c r="H28" i="3"/>
  <c r="B32" i="3" l="1"/>
  <c r="B7" i="3" l="1"/>
  <c r="X7" i="15" l="1"/>
  <c r="X6" i="15"/>
  <c r="X42" i="15" l="1"/>
  <c r="J46" i="15"/>
  <c r="Z6" i="15"/>
  <c r="Z7" i="15" s="1"/>
  <c r="Z8" i="15" s="1"/>
  <c r="Z9" i="15" s="1"/>
  <c r="Z10" i="15" s="1"/>
  <c r="Z11" i="15" s="1"/>
  <c r="Z12" i="15" s="1"/>
  <c r="Z13" i="15" s="1"/>
  <c r="R44" i="15" l="1"/>
  <c r="F44" i="15"/>
  <c r="H44" i="15"/>
  <c r="I44" i="15"/>
  <c r="V44" i="15"/>
  <c r="T44" i="15"/>
  <c r="Q44" i="15"/>
  <c r="P44" i="15"/>
  <c r="O44" i="15"/>
  <c r="N44" i="15"/>
  <c r="M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P46" i="15"/>
  <c r="V46" i="15"/>
  <c r="R46" i="15"/>
  <c r="E44" i="15"/>
  <c r="E50" i="15" l="1"/>
  <c r="B18" i="9"/>
  <c r="F46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<sst xmlns="http://schemas.openxmlformats.org/spreadsheetml/2006/main" count="143" uniqueCount="112">
  <si>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</si>
  <si>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</si>
  <si>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</si>
  <si>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</si>
  <si>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</si>
  <si>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</si>
  <si>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</si>
  <si>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</si>
  <si>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</si>
  <si>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</si>
  <si>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</si>
  <si>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</si>
  <si>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</si>
  <si>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</si>
  <si>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</si>
  <si>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</si>
  <si>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</si>
  <si>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</si>
  <si>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</si>
  <si>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</si>
  <si>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</si>
  <si>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</si>
  <si>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</si>
  <si>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</si>
  <si>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</si>
  <si>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</si>
  <si>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</si>
  <si>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</si>
  <si>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</si>
  <si>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</si>
  <si>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</si>
  <si>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</si>
  <si>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</si>
  <si>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</si>
  <si>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</si>
  <si>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</si>
  <si>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</si>
  <si>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</si>
  <si>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</si>
  <si>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</si>
  <si>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</si>
  <si>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</si>
  <si>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</si>
  <si>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</si>
  <si>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</si>
  <si>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</si>
  <si>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</si>
  <si>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</si>
  <si>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</si>
  <si>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</si>
  <si>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</si>
  <si>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</si>
  <si>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</si>
  <si>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</si>
  <si>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</si>
  <si>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</si>
  <si>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</si>
  <si>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</si>
  <si>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</si>
  <si>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</si>
  <si>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</si>
  <si>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</si>
  <si>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</si>
  <si>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</si>
  <si>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</si>
  <si>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</si>
  <si>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</si>
  <si>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</si>
  <si>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</si>
  <si>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</si>
  <si>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</si>
  <si>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</si>
  <si>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</si>
  <si>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</si>
  <si>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</si>
  <si>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</si>
  <si>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</si>
  <si>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</si>
  <si>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</si>
  <si>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</si>
  <si>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</si>
  <si>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</si>
  <si>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</si>
  <si>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</si>
  <si>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</si>
  <si>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</si>
  <si>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</si>
  <si>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</si>
  <si>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</si>
  <si>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</si>
  <si>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</si>
  <si>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Balance per Bank Statement 30th April 2024</t>
  </si>
  <si>
    <t>Opening Balance 1st April 20224</t>
  </si>
  <si>
    <t>1 month to 30th April 2024</t>
  </si>
  <si>
    <t>1 month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</si>
  <si>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</si>
  <si>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</si>
  <si>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</si>
  <si>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</si>
  <si>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</si>
  <si>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</si>
  <si>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</si>
  <si>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</si>
  <si>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</si>
  <si>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</si>
  <si>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</si>
  <si>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</si>
  <si>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</si>
  <si>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</si>
  <si>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</si>
  <si>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</si>
  <si>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Full Bank Reconciliation  - 30th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</si>
</sst>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Fill="1" applyBorder="1"/>
    <xf numFmtId="2" fontId="1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topLeftCell="A11" workbookViewId="0">
      <selection activeCell="A7" sqref="A7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111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91</v>
      </c>
      <c r="B7" s="25">
        <v>5864.76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5864.76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92</v>
      </c>
      <c r="B16" s="25">
        <v>3458.59</v>
      </c>
    </row>
    <row r="17" spans="1:3" ht="15.75" x14ac:dyDescent="0.25">
      <c r="A17" s="22" t="s">
        <v>7</v>
      </c>
      <c r="B17" s="25">
        <f>'Cash book'!E42</f>
        <v>3597.55</v>
      </c>
    </row>
    <row r="18" spans="1:3" ht="15.75" x14ac:dyDescent="0.25">
      <c r="A18" s="22" t="s">
        <v>8</v>
      </c>
      <c r="B18" s="25">
        <f>'Cash book'!F42</f>
        <v>1191.3800000000001</v>
      </c>
    </row>
    <row r="19" spans="1:3" ht="15.75" x14ac:dyDescent="0.25">
      <c r="A19" s="22" t="s">
        <v>9</v>
      </c>
      <c r="B19" s="18"/>
      <c r="C19" s="25">
        <f>B16+B17-B18</f>
        <v>5864.76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opLeftCell="A9" workbookViewId="0">
      <selection activeCell="H25" sqref="H25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1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94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93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book'!I42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book'!H42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90.08</v>
      </c>
      <c r="C15" s="8"/>
      <c r="D15" s="8">
        <f t="shared" ref="D15:D27" si="0">+H15*$H$1/12</f>
        <v>64.083333333333329</v>
      </c>
      <c r="E15" s="8"/>
      <c r="F15" s="8">
        <f t="shared" ref="F15:F28" si="1">-B15+D15</f>
        <v>-25.99666666666667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book'!L42</f>
        <v>0</v>
      </c>
      <c r="C16" s="8"/>
      <c r="D16" s="8">
        <f>Budget!H8</f>
        <v>312</v>
      </c>
      <c r="E16" s="8"/>
      <c r="F16" s="8">
        <f t="shared" si="1"/>
        <v>312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book'!V42</f>
        <v>0</v>
      </c>
      <c r="C17" s="8"/>
      <c r="D17" s="8">
        <f t="shared" si="0"/>
        <v>8.3333333333333339</v>
      </c>
      <c r="E17" s="8"/>
      <c r="F17" s="8">
        <f t="shared" si="1"/>
        <v>8.3333333333333339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book'!N42</f>
        <v>120</v>
      </c>
      <c r="C18" s="8"/>
      <c r="D18" s="8">
        <f t="shared" si="0"/>
        <v>47.916666666666664</v>
      </c>
      <c r="E18" s="8"/>
      <c r="F18" s="8">
        <f t="shared" si="1"/>
        <v>-72.083333333333343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book'!M42</f>
        <v>5</v>
      </c>
      <c r="C19" s="8"/>
      <c r="D19" s="8">
        <f t="shared" si="0"/>
        <v>4.166666666666667</v>
      </c>
      <c r="E19" s="8"/>
      <c r="F19" s="8">
        <f t="shared" si="1"/>
        <v>-0.83333333333333304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book'!R42</f>
        <v>0</v>
      </c>
      <c r="C20" s="8"/>
      <c r="D20" s="8">
        <f t="shared" si="0"/>
        <v>289.25</v>
      </c>
      <c r="E20" s="8"/>
      <c r="F20" s="8">
        <f t="shared" si="1"/>
        <v>289.25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book'!O42</f>
        <v>0</v>
      </c>
      <c r="C21" s="8"/>
      <c r="D21" s="8">
        <f t="shared" si="0"/>
        <v>17.5</v>
      </c>
      <c r="E21" s="8"/>
      <c r="F21" s="8">
        <f t="shared" si="1"/>
        <v>17.5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book'!P42</f>
        <v>0</v>
      </c>
      <c r="C22" s="8"/>
      <c r="D22" s="8">
        <f t="shared" si="0"/>
        <v>10</v>
      </c>
      <c r="E22" s="8"/>
      <c r="F22" s="8">
        <f t="shared" si="1"/>
        <v>10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book'!Q42</f>
        <v>184.8</v>
      </c>
      <c r="C23" s="8"/>
      <c r="D23" s="8">
        <f t="shared" si="0"/>
        <v>19.583333333333332</v>
      </c>
      <c r="E23" s="8"/>
      <c r="F23" s="8">
        <f t="shared" si="1"/>
        <v>-165.21666666666667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book'!S42</f>
        <v>0</v>
      </c>
      <c r="C24" s="8"/>
      <c r="D24" s="8">
        <f t="shared" si="0"/>
        <v>66.666666666666671</v>
      </c>
      <c r="E24" s="8"/>
      <c r="F24" s="8">
        <f t="shared" si="1"/>
        <v>66.666666666666671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book'!T42</f>
        <v>0</v>
      </c>
      <c r="C25" s="8"/>
      <c r="D25" s="8">
        <f t="shared" si="0"/>
        <v>8.3333333333333339</v>
      </c>
      <c r="E25" s="8"/>
      <c r="F25" s="8">
        <f t="shared" si="1"/>
        <v>8.3333333333333339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book'!U42</f>
        <v>791.5</v>
      </c>
      <c r="C26" s="8"/>
      <c r="D26" s="8">
        <f t="shared" si="0"/>
        <v>16.666666666666668</v>
      </c>
      <c r="E26" s="8"/>
      <c r="F26" s="8">
        <f t="shared" si="1"/>
        <v>-774.83333333333337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1191.3800000000001</v>
      </c>
      <c r="C28" s="8"/>
      <c r="D28" s="16">
        <f>SUM(D15:D27)</f>
        <v>864.5</v>
      </c>
      <c r="E28" s="8"/>
      <c r="F28" s="16">
        <f t="shared" si="1"/>
        <v>-326.88000000000011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2406.17</v>
      </c>
      <c r="C30" s="8"/>
      <c r="D30" s="34">
        <f>+D12-D28</f>
        <v>-864.5</v>
      </c>
      <c r="E30" s="8"/>
      <c r="F30" s="34">
        <f>+B30-D30</f>
        <v>3270.67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5864.76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topLeftCell="I1" workbookViewId="0">
      <pane ySplit="3" topLeftCell="A35" activePane="bottomLeft" state="frozen"/>
      <selection activeCell="H1" sqref="H1"/>
      <selection pane="bottomLeft" activeCell="S44" sqref="S44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110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97</v>
      </c>
      <c r="B6" t="s">
        <v>82</v>
      </c>
      <c r="C6" t="s">
        <v>83</v>
      </c>
      <c r="D6" t="s">
        <v>98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3585.1400000000003</v>
      </c>
    </row>
    <row r="7" spans="1:26" x14ac:dyDescent="0.25">
      <c r="A7" t="s">
        <v>99</v>
      </c>
      <c r="B7" t="s">
        <v>85</v>
      </c>
      <c r="C7" t="s">
        <v>88</v>
      </c>
      <c r="D7" t="s">
        <v>100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78.88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78.88</v>
      </c>
      <c r="Y7" s="37"/>
      <c r="Z7" s="37">
        <f>Z6+J7-X7</f>
        <v>3506.26</v>
      </c>
    </row>
    <row r="8" spans="1:26" x14ac:dyDescent="0.25">
      <c r="B8" t="s">
        <v>82</v>
      </c>
      <c r="C8" t="s">
        <v>88</v>
      </c>
      <c r="D8" t="s">
        <v>101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11.2</v>
      </c>
      <c r="Y8" s="37"/>
      <c r="Z8" s="37">
        <f>Z7+J8-X8</f>
        <v>3495.0600000000004</v>
      </c>
    </row>
    <row r="9" spans="1:26" x14ac:dyDescent="0.25">
      <c r="B9" t="s">
        <v>102</v>
      </c>
      <c r="C9" t="s">
        <v>88</v>
      </c>
      <c r="D9" t="s">
        <v>103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>SUM(K9:V9)</f>
        <v>120</v>
      </c>
      <c r="Y9" s="37">
        <v>20</v>
      </c>
      <c r="Z9" s="37">
        <f>Z8+J9-X9</f>
        <v>3375.0600000000004</v>
      </c>
    </row>
    <row r="10" spans="1:26" x14ac:dyDescent="0.25">
      <c r="B10" t="s">
        <v>78</v>
      </c>
      <c r="C10" t="s">
        <v>88</v>
      </c>
      <c r="D10" t="s">
        <v>104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>SUM(K10:V10)</f>
        <v>184.8</v>
      </c>
      <c r="Y10" s="37"/>
      <c r="Z10" s="37">
        <f>Z9+J10-X10</f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105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>SUM(K11:V11)</f>
        <v>5</v>
      </c>
      <c r="Y11" s="37"/>
      <c r="Z11" s="37">
        <f>Z10+J11-X11</f>
        <v>3185.26</v>
      </c>
    </row>
    <row r="12" spans="1:26" x14ac:dyDescent="0.25">
      <c r="A12" t="s">
        <v>106</v>
      </c>
      <c r="B12" t="s">
        <v>84</v>
      </c>
      <c r="C12" t="s">
        <v>88</v>
      </c>
      <c r="D12" t="s">
        <v>107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>SUM(K12:V12)</f>
        <v>791.5</v>
      </c>
      <c r="Y12" s="37"/>
      <c r="Z12" s="37">
        <f>Z11+J12-X12</f>
        <v>2393.7600000000002</v>
      </c>
    </row>
    <row r="13" spans="1:26" x14ac:dyDescent="0.25">
      <c r="A13" t="s">
        <v>108</v>
      </c>
      <c r="B13" t="s">
        <v>84</v>
      </c>
      <c r="C13" t="s">
        <v>83</v>
      </c>
      <c r="D13" t="s">
        <v>109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>SUM(K13:V13)</f>
        <v>0</v>
      </c>
      <c r="Y13" s="37"/>
      <c r="Z13" s="58">
        <f>Z12+J13-X13</f>
        <v>5864.76</v>
      </c>
    </row>
    <row r="14" spans="1:26" x14ac:dyDescent="0.25">
      <c r="E14" s="32"/>
      <c r="F14" s="33"/>
      <c r="G14" s="4"/>
      <c r="H14" s="4"/>
      <c r="I14" s="4"/>
      <c r="J14" s="33">
        <f>SUM(G14:G14:I14)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>SUM(K14:V14)</f>
        <v>0</v>
      </c>
      <c r="Y14" s="37"/>
      <c r="Z14" s="37"/>
    </row>
    <row r="15" spans="1:26" x14ac:dyDescent="0.25">
      <c r="E15" s="32"/>
      <c r="F15" s="33"/>
      <c r="G15" s="4"/>
      <c r="H15" s="4"/>
      <c r="I15" s="4"/>
      <c r="J15" s="33">
        <f>SUM(G15:G15:I15)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>SUM(K15:V15)</f>
        <v>0</v>
      </c>
      <c r="Y15" s="37"/>
      <c r="Z15" s="37"/>
    </row>
    <row r="16" spans="1:26" x14ac:dyDescent="0.25">
      <c r="E16" s="32"/>
      <c r="F16" s="33"/>
      <c r="G16" s="4"/>
      <c r="H16" s="4"/>
      <c r="I16" s="4"/>
      <c r="J16" s="33">
        <f>SUM(G16:G16:I16)</f>
        <v>0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>SUM(K16:V16)</f>
        <v>0</v>
      </c>
      <c r="Y16" s="37"/>
      <c r="Z16" s="37"/>
    </row>
    <row r="17" spans="3:26" x14ac:dyDescent="0.25">
      <c r="E17" s="32"/>
      <c r="F17" s="33"/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>SUM(K17:V17)</f>
        <v>0</v>
      </c>
      <c r="Y17" s="37"/>
      <c r="Z17" s="37"/>
    </row>
    <row r="18" spans="3:26" x14ac:dyDescent="0.25">
      <c r="E18" s="32"/>
      <c r="F18" s="33"/>
      <c r="G18" s="4"/>
      <c r="H18" s="4"/>
      <c r="I18" s="4"/>
      <c r="J18" s="33">
        <f>SUM(G18:G18:I18)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>SUM(K18:V18)</f>
        <v>0</v>
      </c>
      <c r="Y18" s="37"/>
      <c r="Z18" s="37"/>
    </row>
    <row r="19" spans="3:26" x14ac:dyDescent="0.25">
      <c r="E19" s="32"/>
      <c r="F19" s="33"/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>SUM(K19:V19)</f>
        <v>0</v>
      </c>
      <c r="Y19" s="37"/>
      <c r="Z19" s="37"/>
    </row>
    <row r="20" spans="3:26" x14ac:dyDescent="0.25">
      <c r="C20" s="51"/>
      <c r="E20" s="32"/>
      <c r="F20" s="33"/>
      <c r="G20" s="4"/>
      <c r="H20" s="4"/>
      <c r="I20" s="4"/>
      <c r="J20" s="33">
        <f>SUM(G20:G20:I20)</f>
        <v>0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>SUM(K20:V20)</f>
        <v>0</v>
      </c>
      <c r="Y20" s="37"/>
      <c r="Z20" s="37"/>
    </row>
    <row r="21" spans="3:26" x14ac:dyDescent="0.25">
      <c r="E21" s="32"/>
      <c r="F21" s="33"/>
      <c r="G21" s="4"/>
      <c r="H21" s="4"/>
      <c r="I21" s="4"/>
      <c r="J21" s="33">
        <f>SUM(G21:G21:I21)</f>
        <v>0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>SUM(K21:V21)</f>
        <v>0</v>
      </c>
      <c r="Y21" s="37"/>
      <c r="Z21" s="37"/>
    </row>
    <row r="22" spans="3:26" x14ac:dyDescent="0.25">
      <c r="E22" s="32"/>
      <c r="F22" s="33"/>
      <c r="G22" s="4"/>
      <c r="H22" s="4"/>
      <c r="I22" s="4"/>
      <c r="J22" s="33">
        <f>SUM(G22:G22:I22)</f>
        <v>0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>SUM(K22:V22)</f>
        <v>0</v>
      </c>
      <c r="Y22" s="37"/>
      <c r="Z22" s="37"/>
    </row>
    <row r="23" spans="3:26" x14ac:dyDescent="0.25">
      <c r="E23" s="32"/>
      <c r="F23" s="33"/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>SUM(K23:V23)</f>
        <v>0</v>
      </c>
      <c r="Y23" s="37"/>
      <c r="Z23" s="37"/>
    </row>
    <row r="24" spans="3:26" x14ac:dyDescent="0.25">
      <c r="E24" s="32"/>
      <c r="F24" s="33"/>
      <c r="G24" s="4"/>
      <c r="H24" s="4"/>
      <c r="I24" s="4"/>
      <c r="J24" s="33">
        <f>SUM(G24:G24:I24)</f>
        <v>0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>SUM(K24:V24)</f>
        <v>0</v>
      </c>
      <c r="Y24" s="37"/>
      <c r="Z24" s="37"/>
    </row>
    <row r="25" spans="3:26" x14ac:dyDescent="0.25">
      <c r="E25" s="32"/>
      <c r="F25" s="33"/>
      <c r="G25" s="4"/>
      <c r="H25" s="4"/>
      <c r="I25" s="4"/>
      <c r="J25" s="33">
        <f>SUM(G25:G25:I25)</f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>SUM(K25:V25)</f>
        <v>0</v>
      </c>
      <c r="Y25" s="37"/>
      <c r="Z25" s="37"/>
    </row>
    <row r="26" spans="3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>SUM(K26:V26)</f>
        <v>0</v>
      </c>
      <c r="Y26" s="37"/>
      <c r="Z26" s="37"/>
    </row>
    <row r="27" spans="3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>SUM(K27:V27)</f>
        <v>0</v>
      </c>
      <c r="Y27" s="37"/>
      <c r="Z27" s="37"/>
    </row>
    <row r="28" spans="3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>SUM(K28:V28)</f>
        <v>0</v>
      </c>
      <c r="Y28" s="37"/>
      <c r="Z28" s="37"/>
    </row>
    <row r="29" spans="3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>SUM(K29:V29)</f>
        <v>0</v>
      </c>
      <c r="Y29" s="37"/>
      <c r="Z29" s="37"/>
    </row>
    <row r="30" spans="3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>SUM(K30:V30)</f>
        <v>0</v>
      </c>
      <c r="Y30" s="33"/>
      <c r="Z30" s="37"/>
    </row>
    <row r="31" spans="3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>SUM(K31:V31)</f>
        <v>0</v>
      </c>
      <c r="Y31" s="33"/>
      <c r="Z31" s="37"/>
    </row>
    <row r="32" spans="3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>SUM(K32:V32)</f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>SUM(K33:V33)</f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>SUM(K34:V34)</f>
        <v>0</v>
      </c>
      <c r="Y34" s="33"/>
      <c r="Z34" s="37"/>
    </row>
    <row r="35" spans="3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>SUM(K35:V35)</f>
        <v>0</v>
      </c>
      <c r="Y35" s="33"/>
      <c r="Z35" s="37"/>
    </row>
    <row r="36" spans="3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>SUM(K36:V36)</f>
        <v>0</v>
      </c>
      <c r="Y36" s="33"/>
      <c r="Z36" s="37"/>
    </row>
    <row r="37" spans="3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>SUM(K37:V37)</f>
        <v>0</v>
      </c>
      <c r="Y37" s="33"/>
      <c r="Z37" s="37"/>
    </row>
    <row r="38" spans="3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>SUM(K38:V38)</f>
        <v>0</v>
      </c>
      <c r="Y38" s="33"/>
      <c r="Z38" s="56"/>
    </row>
    <row r="39" spans="3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>SUM(K39:V39)</f>
        <v>0</v>
      </c>
      <c r="Y39" s="33"/>
      <c r="Z39" s="56"/>
    </row>
    <row r="40" spans="3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>SUM(K40:V40)</f>
        <v>0</v>
      </c>
      <c r="Y40" s="33"/>
      <c r="Z40" s="57"/>
    </row>
    <row r="41" spans="3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3:26" x14ac:dyDescent="0.25">
      <c r="C42" s="3" t="s">
        <v>11</v>
      </c>
      <c r="E42" s="31">
        <f>SUM(G42:I42)</f>
        <v>3597.55</v>
      </c>
      <c r="F42" s="39">
        <f>SUM(K42:V42)</f>
        <v>1191.3800000000001</v>
      </c>
      <c r="G42" s="31">
        <f t="shared" ref="G42:L42" si="0">SUM(G6:G40)</f>
        <v>3471</v>
      </c>
      <c r="H42" s="31">
        <f t="shared" si="0"/>
        <v>0</v>
      </c>
      <c r="I42" s="31">
        <f t="shared" si="0"/>
        <v>126.55</v>
      </c>
      <c r="J42" s="53">
        <f t="shared" si="0"/>
        <v>3597.55</v>
      </c>
      <c r="K42" s="17">
        <f t="shared" si="0"/>
        <v>90.08</v>
      </c>
      <c r="L42" s="17">
        <f t="shared" si="0"/>
        <v>0</v>
      </c>
      <c r="M42" s="17">
        <f t="shared" ref="M42:W42" si="1">SUM(M6:M40)</f>
        <v>5</v>
      </c>
      <c r="N42" s="17">
        <f t="shared" si="1"/>
        <v>120</v>
      </c>
      <c r="O42" s="17">
        <f t="shared" si="1"/>
        <v>0</v>
      </c>
      <c r="P42" s="17">
        <f t="shared" si="1"/>
        <v>0</v>
      </c>
      <c r="Q42" s="17">
        <f t="shared" si="1"/>
        <v>184.8</v>
      </c>
      <c r="R42" s="17">
        <f t="shared" si="1"/>
        <v>0</v>
      </c>
      <c r="S42" s="17">
        <f t="shared" si="1"/>
        <v>0</v>
      </c>
      <c r="T42" s="17">
        <f t="shared" si="1"/>
        <v>0</v>
      </c>
      <c r="U42" s="17">
        <f t="shared" si="1"/>
        <v>791.5</v>
      </c>
      <c r="V42" s="17">
        <f t="shared" si="1"/>
        <v>0</v>
      </c>
      <c r="W42" s="17">
        <f t="shared" si="1"/>
        <v>0</v>
      </c>
      <c r="X42" s="17">
        <f>SUM(X6:X40)</f>
        <v>1191.3800000000001</v>
      </c>
      <c r="Y42" s="39">
        <f>SUM(Y6:Y40)</f>
        <v>20</v>
      </c>
      <c r="Z42" s="30"/>
    </row>
    <row r="43" spans="3:26" x14ac:dyDescent="0.25">
      <c r="E43" s="29"/>
      <c r="F43" s="30"/>
      <c r="J43" s="30"/>
      <c r="Y43" s="30"/>
      <c r="Z43" s="30"/>
    </row>
    <row r="44" spans="3:26" x14ac:dyDescent="0.25">
      <c r="C44" s="3" t="s">
        <v>90</v>
      </c>
      <c r="E44" s="32">
        <f>SUM(G44:I44)</f>
        <v>0</v>
      </c>
      <c r="F44" s="33">
        <f>Budget!H21</f>
        <v>0</v>
      </c>
      <c r="G44" s="4">
        <f>Budget!H33</f>
        <v>0</v>
      </c>
      <c r="H44" s="4">
        <f>Budget!H26</f>
        <v>0</v>
      </c>
      <c r="I44" s="4">
        <f>Budget!H24</f>
        <v>0</v>
      </c>
      <c r="J44" s="33"/>
      <c r="K44" s="4">
        <f>Budget!H7</f>
        <v>769</v>
      </c>
      <c r="L44" s="4">
        <f>Budget!H8</f>
        <v>312</v>
      </c>
      <c r="M44" s="4">
        <f>Budget!H12</f>
        <v>50</v>
      </c>
      <c r="N44" s="4">
        <f>Budget!H13</f>
        <v>425</v>
      </c>
      <c r="O44" s="4">
        <f>Budget!H14</f>
        <v>210</v>
      </c>
      <c r="P44" s="4">
        <f>Budget!H11</f>
        <v>120</v>
      </c>
      <c r="Q44" s="4">
        <f>Budget!H17</f>
        <v>235</v>
      </c>
      <c r="R44" s="4">
        <f>Budget!H20</f>
        <v>3471</v>
      </c>
      <c r="S44" s="4">
        <f>Budget!H16</f>
        <v>800</v>
      </c>
      <c r="T44" s="4">
        <f>Budget!H18</f>
        <v>100</v>
      </c>
      <c r="U44" s="4">
        <f>Budget!H15</f>
        <v>200</v>
      </c>
      <c r="V44" s="4">
        <f>Budget!H9</f>
        <v>100</v>
      </c>
      <c r="W44" s="4"/>
      <c r="X44" s="43"/>
      <c r="Y44" s="45"/>
      <c r="Z44" s="30"/>
    </row>
    <row r="45" spans="3:26" x14ac:dyDescent="0.25">
      <c r="E45" s="29"/>
      <c r="F45" s="30"/>
      <c r="J45" s="49"/>
      <c r="X45" s="47" t="s">
        <v>71</v>
      </c>
      <c r="Y45" s="48" t="s">
        <v>71</v>
      </c>
      <c r="Z45" s="30"/>
    </row>
    <row r="46" spans="3:26" ht="15.75" thickBot="1" x14ac:dyDescent="0.3">
      <c r="C46" s="3" t="s">
        <v>37</v>
      </c>
      <c r="E46" s="35">
        <f>E44-E42</f>
        <v>-3597.55</v>
      </c>
      <c r="F46" s="35">
        <f>F44-F42</f>
        <v>-1191.3800000000001</v>
      </c>
      <c r="G46" s="35">
        <f t="shared" ref="G46:V46" si="2">G44-G42</f>
        <v>-3471</v>
      </c>
      <c r="H46" s="35">
        <f t="shared" si="2"/>
        <v>0</v>
      </c>
      <c r="I46" s="35">
        <f t="shared" si="2"/>
        <v>-126.55</v>
      </c>
      <c r="J46" s="35">
        <f t="shared" si="2"/>
        <v>-3597.55</v>
      </c>
      <c r="K46" s="35">
        <f t="shared" si="2"/>
        <v>678.92</v>
      </c>
      <c r="L46" s="35">
        <f t="shared" si="2"/>
        <v>312</v>
      </c>
      <c r="M46" s="35">
        <f t="shared" si="2"/>
        <v>45</v>
      </c>
      <c r="N46" s="35">
        <f t="shared" si="2"/>
        <v>305</v>
      </c>
      <c r="O46" s="35">
        <f t="shared" si="2"/>
        <v>210</v>
      </c>
      <c r="P46" s="35">
        <f t="shared" si="2"/>
        <v>120</v>
      </c>
      <c r="Q46" s="35">
        <f t="shared" si="2"/>
        <v>50.199999999999989</v>
      </c>
      <c r="R46" s="35">
        <f t="shared" si="2"/>
        <v>3471</v>
      </c>
      <c r="S46" s="35">
        <f t="shared" si="2"/>
        <v>800</v>
      </c>
      <c r="T46" s="35">
        <f t="shared" si="2"/>
        <v>100</v>
      </c>
      <c r="U46" s="35">
        <f t="shared" si="2"/>
        <v>-591.5</v>
      </c>
      <c r="V46" s="35">
        <f t="shared" si="2"/>
        <v>100</v>
      </c>
      <c r="W46" s="54"/>
      <c r="X46" s="44"/>
      <c r="Y46" s="46"/>
      <c r="Z46" s="40"/>
    </row>
    <row r="47" spans="3:26" ht="15.75" thickTop="1" x14ac:dyDescent="0.25"/>
    <row r="49" spans="3:5" x14ac:dyDescent="0.25">
      <c r="C49" s="3" t="s">
        <v>66</v>
      </c>
      <c r="E49" s="4">
        <f>E42-SUM(G42:I42)</f>
        <v>0</v>
      </c>
    </row>
    <row r="50" spans="3:5" x14ac:dyDescent="0.25">
      <c r="C50" s="3" t="s">
        <v>65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95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96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2024-05-25T12:21:37Z</dcterms:modified>
  <cp:category/>
  <cp:contentStatus/>
</cp:coreProperties>
</file>