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4\"/>
    </mc:Choice>
  </mc:AlternateContent>
  <xr:revisionPtr revIDLastSave="0" documentId="13_ncr:1_{06751FD1-F16F-4D7F-B323-F3FB0A46F478}" xr6:coauthVersionLast="47" xr6:coauthVersionMax="47" xr10:uidLastSave="{00000000-0000-0000-0000-000000000000}"/>
  <bookViews>
    <workbookView xWindow="-120" yWindow="-120" windowWidth="20730" windowHeight="11160" tabRatio="459" firstSheet="1" activeTab="2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0" i="15" l="1"/>
  <c r="Z21" i="15" s="1"/>
  <c r="Z22" i="15" s="1"/>
  <c r="Z14" i="15" l="1"/>
  <c r="Z15" i="15" s="1"/>
  <c r="Z16" i="15" s="1"/>
  <c r="Z17" i="15" s="1"/>
  <c r="Z18" i="15" s="1"/>
  <c r="Z19" i="15" s="1"/>
  <c r="S44" i="15"/>
  <c r="H24" i="3"/>
  <c r="H16" i="3"/>
  <c r="D16" i="3"/>
  <c r="L44" i="15"/>
  <c r="L42" i="15"/>
  <c r="B16" i="3" s="1"/>
  <c r="I42" i="15"/>
  <c r="H42" i="15"/>
  <c r="G42" i="15"/>
  <c r="Y42" i="15"/>
  <c r="M42" i="15"/>
  <c r="N42" i="15"/>
  <c r="O42" i="15"/>
  <c r="P42" i="15"/>
  <c r="Q42" i="15"/>
  <c r="R42" i="15"/>
  <c r="S42" i="15"/>
  <c r="T42" i="15"/>
  <c r="U42" i="15"/>
  <c r="V42" i="15"/>
  <c r="W42" i="15"/>
  <c r="K42" i="15"/>
  <c r="X39" i="15"/>
  <c r="X40" i="15"/>
  <c r="X38" i="15"/>
  <c r="X33" i="15"/>
  <c r="X26" i="15"/>
  <c r="X32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X36" i="15"/>
  <c r="X37" i="15"/>
  <c r="X35" i="15"/>
  <c r="X34" i="15"/>
  <c r="X31" i="15"/>
  <c r="X28" i="15"/>
  <c r="X29" i="15"/>
  <c r="X30" i="15"/>
  <c r="X23" i="15"/>
  <c r="X24" i="15"/>
  <c r="X25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L46" i="15" l="1"/>
  <c r="F16" i="3"/>
  <c r="J42" i="15"/>
  <c r="F42" i="15"/>
  <c r="H26" i="13" l="1"/>
  <c r="H20" i="13"/>
  <c r="H29" i="13" s="1"/>
  <c r="B27" i="3" l="1"/>
  <c r="U44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46" i="15"/>
  <c r="H28" i="3"/>
  <c r="B32" i="3" l="1"/>
  <c r="B7" i="3" l="1"/>
  <c r="X7" i="15" l="1"/>
  <c r="X6" i="15"/>
  <c r="X42" i="15" l="1"/>
  <c r="J46" i="15"/>
  <c r="Z6" i="15"/>
  <c r="Z7" i="15" s="1"/>
  <c r="Z8" i="15" s="1"/>
  <c r="Z9" i="15" s="1"/>
  <c r="Z10" i="15" s="1"/>
  <c r="Z11" i="15" s="1"/>
  <c r="Z12" i="15" s="1"/>
  <c r="Z13" i="15" s="1"/>
  <c r="R44" i="15" l="1"/>
  <c r="F44" i="15"/>
  <c r="H44" i="15"/>
  <c r="I44" i="15"/>
  <c r="V44" i="15"/>
  <c r="T44" i="15"/>
  <c r="Q44" i="15"/>
  <c r="P44" i="15"/>
  <c r="O44" i="15"/>
  <c r="N44" i="15"/>
  <c r="M44" i="15"/>
  <c r="K44" i="15"/>
  <c r="G44" i="15"/>
  <c r="B19" i="3"/>
  <c r="F19" i="3" s="1"/>
  <c r="B18" i="3"/>
  <c r="T46" i="15" l="1"/>
  <c r="I46" i="15"/>
  <c r="M46" i="15"/>
  <c r="Q46" i="15"/>
  <c r="N46" i="15"/>
  <c r="S46" i="15"/>
  <c r="H46" i="15"/>
  <c r="O46" i="15"/>
  <c r="K46" i="15"/>
  <c r="P46" i="15"/>
  <c r="V46" i="15"/>
  <c r="R46" i="15"/>
  <c r="E44" i="15"/>
  <c r="E50" i="15" l="1"/>
  <c r="B18" i="9"/>
  <c r="F46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42" i="15"/>
  <c r="G46" i="15"/>
  <c r="B12" i="3" l="1"/>
  <c r="B30" i="3" s="1"/>
  <c r="B17" i="9"/>
  <c r="C19" i="9" s="1"/>
  <c r="E49" i="15"/>
  <c r="E46" i="15"/>
  <c r="F12" i="3" l="1"/>
  <c r="B34" i="3"/>
  <c r="F30" i="3"/>
</calcChain>
</file>

<file path=xl/sharedStrings.xml><?xml version="1.0" encoding="utf-8"?>
<sst xmlns="http://schemas.openxmlformats.org/spreadsheetml/2006/main" count="177" uniqueCount="132">
  <si>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</si>
  <si>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</si>
  <si>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</si>
  <si>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</si>
  <si>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</si>
  <si>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</si>
  <si>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</si>
  <si>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</si>
  <si>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</si>
  <si>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</si>
  <si>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</si>
  <si>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</si>
  <si>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</si>
  <si>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</si>
  <si>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</si>
  <si>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</si>
  <si>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</si>
  <si>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</si>
  <si>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</si>
  <si>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</si>
  <si>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</si>
  <si>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</si>
  <si>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</si>
  <si>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</si>
  <si>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</si>
  <si>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</si>
  <si>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</si>
  <si>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</si>
  <si>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</si>
  <si>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</si>
  <si>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</si>
  <si>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</si>
  <si>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</si>
  <si>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</si>
  <si>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</si>
  <si>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</si>
  <si>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</si>
  <si>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</si>
  <si>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</si>
  <si>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</si>
  <si>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</si>
  <si>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</si>
  <si>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</si>
  <si>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</si>
  <si>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</si>
  <si>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</si>
  <si>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</si>
  <si>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</si>
  <si>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</si>
  <si>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</si>
  <si>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</si>
  <si>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</si>
  <si>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</si>
  <si>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</si>
  <si>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</si>
  <si>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</si>
  <si>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</si>
  <si>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</si>
  <si>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</si>
  <si>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</si>
  <si>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</si>
  <si>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</si>
  <si>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</si>
  <si>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</si>
  <si>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</si>
  <si>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</si>
  <si>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</si>
  <si>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</si>
  <si>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</si>
  <si>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</si>
  <si>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</si>
  <si>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</si>
  <si>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</si>
  <si>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</si>
  <si>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</si>
  <si>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</si>
  <si>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</si>
  <si>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</si>
  <si>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</si>
  <si>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</si>
  <si>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</si>
  <si>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</si>
  <si>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</si>
  <si>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</si>
  <si>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</si>
  <si>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</si>
  <si>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</si>
  <si>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</si>
  <si>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</si>
  <si>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</si>
  <si>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</si>
  <si>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Opening Balance 1st April 20224</t>
  </si>
  <si>
    <t>BUDGET 2024/25</t>
  </si>
  <si>
    <t>Suggested precept for 2024/25</t>
  </si>
  <si>
    <t>5th April</t>
  </si>
  <si>
    <t>R24/25-1</t>
  </si>
  <si>
    <t>12th April</t>
  </si>
  <si>
    <t>P24/25-1</t>
  </si>
  <si>
    <t>P24/25-2</t>
  </si>
  <si>
    <t>Kaye Middleton</t>
  </si>
  <si>
    <t>P24/25-3</t>
  </si>
  <si>
    <t>P24/25-4</t>
  </si>
  <si>
    <t>P24/25-5</t>
  </si>
  <si>
    <t>26th April</t>
  </si>
  <si>
    <t>P24/25-6</t>
  </si>
  <si>
    <t>30th April</t>
  </si>
  <si>
    <t>R24/25-2</t>
  </si>
  <si>
    <t>Street Lights</t>
  </si>
  <si>
    <t>9th May</t>
  </si>
  <si>
    <t>P24/25-7</t>
  </si>
  <si>
    <t>P24/25-8</t>
  </si>
  <si>
    <t>15th May</t>
  </si>
  <si>
    <t>Richard Dixon</t>
  </si>
  <si>
    <t>P24/25-9</t>
  </si>
  <si>
    <t>20th May</t>
  </si>
  <si>
    <t>SLCC</t>
  </si>
  <si>
    <t>P24/25-10</t>
  </si>
  <si>
    <t>23rd May</t>
  </si>
  <si>
    <t>Bank charges</t>
  </si>
  <si>
    <t>P24/25-11</t>
  </si>
  <si>
    <t>30th May</t>
  </si>
  <si>
    <t>Village Hall</t>
  </si>
  <si>
    <t>P24/25-12</t>
  </si>
  <si>
    <t>3 months</t>
  </si>
  <si>
    <t>Full Bank Reconciliation  - 30th June 2024</t>
  </si>
  <si>
    <t>Balance per Bank Statement 30th June 2024</t>
  </si>
  <si>
    <t>13th June</t>
  </si>
  <si>
    <t>P24/25-13</t>
  </si>
  <si>
    <t>P24/25-14</t>
  </si>
  <si>
    <t>23rd June</t>
  </si>
  <si>
    <t>P24/25-15</t>
  </si>
  <si>
    <t>3 months to 30th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</si>
</sst>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7" fillId="0" borderId="6" xfId="0" applyNumberFormat="1" applyFont="1" applyBorder="1"/>
    <xf numFmtId="2" fontId="14" fillId="0" borderId="6" xfId="0" applyNumberFormat="1" applyFont="1" applyBorder="1"/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A8" sqref="A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124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125</v>
      </c>
      <c r="B7" s="25">
        <v>5113.68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5113.68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91</v>
      </c>
      <c r="B16" s="25">
        <v>3458.59</v>
      </c>
    </row>
    <row r="17" spans="1:3" ht="15.75" x14ac:dyDescent="0.25">
      <c r="A17" s="22" t="s">
        <v>7</v>
      </c>
      <c r="B17" s="25">
        <f>'Cash book'!E42</f>
        <v>3597.55</v>
      </c>
    </row>
    <row r="18" spans="1:3" ht="15.75" x14ac:dyDescent="0.25">
      <c r="A18" s="22" t="s">
        <v>8</v>
      </c>
      <c r="B18" s="25">
        <f>'Cash book'!F42</f>
        <v>2037.54</v>
      </c>
    </row>
    <row r="19" spans="1:3" ht="15.75" x14ac:dyDescent="0.25">
      <c r="A19" s="22" t="s">
        <v>9</v>
      </c>
      <c r="B19" s="18"/>
      <c r="C19" s="25">
        <f>B16+B17-B18</f>
        <v>5018.6000000000004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3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123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131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book'!G42</f>
        <v>3471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book'!I42</f>
        <v>126.55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book'!H42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3597.55</v>
      </c>
      <c r="C12" s="8"/>
      <c r="D12" s="34">
        <f>+H12*$H$1/12</f>
        <v>0</v>
      </c>
      <c r="E12" s="8"/>
      <c r="F12" s="34">
        <f>+B12-D12</f>
        <v>3597.55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book'!K42</f>
        <v>192.24</v>
      </c>
      <c r="C15" s="8"/>
      <c r="D15" s="8">
        <f t="shared" ref="D15:D27" si="0">+H15*$H$1/12</f>
        <v>192.25</v>
      </c>
      <c r="E15" s="8"/>
      <c r="F15" s="8">
        <f t="shared" ref="F15:F28" si="1">-B15+D15</f>
        <v>9.9999999999909051E-3</v>
      </c>
      <c r="G15" s="8"/>
      <c r="H15" s="8">
        <f>Budget!H7</f>
        <v>769</v>
      </c>
      <c r="I15" s="8"/>
    </row>
    <row r="16" spans="1:10" x14ac:dyDescent="0.25">
      <c r="A16" t="s">
        <v>89</v>
      </c>
      <c r="B16" s="8">
        <f>'Cash book'!L42</f>
        <v>78</v>
      </c>
      <c r="C16" s="8"/>
      <c r="D16" s="8">
        <f>Budget!H8</f>
        <v>312</v>
      </c>
      <c r="E16" s="8"/>
      <c r="F16" s="8">
        <f t="shared" si="1"/>
        <v>234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book'!V42</f>
        <v>36</v>
      </c>
      <c r="C17" s="8"/>
      <c r="D17" s="8">
        <f t="shared" si="0"/>
        <v>25</v>
      </c>
      <c r="E17" s="8"/>
      <c r="F17" s="8">
        <f t="shared" si="1"/>
        <v>-11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book'!N42</f>
        <v>560</v>
      </c>
      <c r="C18" s="8"/>
      <c r="D18" s="8">
        <f t="shared" si="0"/>
        <v>143.75</v>
      </c>
      <c r="E18" s="8"/>
      <c r="F18" s="8">
        <f t="shared" si="1"/>
        <v>-416.25</v>
      </c>
      <c r="G18" s="8"/>
      <c r="H18" s="8">
        <f>Budget!H10+Budget!H13</f>
        <v>575</v>
      </c>
      <c r="I18" s="8"/>
    </row>
    <row r="19" spans="1:9" x14ac:dyDescent="0.25">
      <c r="A19" t="s">
        <v>74</v>
      </c>
      <c r="B19" s="8">
        <f>'Cash book'!M42</f>
        <v>15</v>
      </c>
      <c r="C19" s="8"/>
      <c r="D19" s="8">
        <f t="shared" si="0"/>
        <v>12.5</v>
      </c>
      <c r="E19" s="8"/>
      <c r="F19" s="8">
        <f t="shared" si="1"/>
        <v>-2.5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book'!R42</f>
        <v>0</v>
      </c>
      <c r="C20" s="8"/>
      <c r="D20" s="8">
        <f t="shared" si="0"/>
        <v>867.75</v>
      </c>
      <c r="E20" s="8"/>
      <c r="F20" s="8">
        <f t="shared" si="1"/>
        <v>867.75</v>
      </c>
      <c r="G20" s="8"/>
      <c r="H20" s="8">
        <f>Budget!H20</f>
        <v>3471</v>
      </c>
      <c r="I20" s="8"/>
    </row>
    <row r="21" spans="1:9" x14ac:dyDescent="0.25">
      <c r="A21" t="s">
        <v>27</v>
      </c>
      <c r="B21" s="8">
        <f>'Cash book'!O42</f>
        <v>0</v>
      </c>
      <c r="C21" s="8"/>
      <c r="D21" s="8">
        <f t="shared" si="0"/>
        <v>52.5</v>
      </c>
      <c r="E21" s="8"/>
      <c r="F21" s="8">
        <f t="shared" si="1"/>
        <v>52.5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book'!P42</f>
        <v>180</v>
      </c>
      <c r="C22" s="8"/>
      <c r="D22" s="8">
        <f t="shared" si="0"/>
        <v>30</v>
      </c>
      <c r="E22" s="8"/>
      <c r="F22" s="8">
        <f t="shared" si="1"/>
        <v>-150</v>
      </c>
      <c r="G22" s="8"/>
      <c r="H22" s="8">
        <f>Budget!H11</f>
        <v>120</v>
      </c>
      <c r="I22" s="8"/>
    </row>
    <row r="23" spans="1:9" x14ac:dyDescent="0.25">
      <c r="A23" t="s">
        <v>29</v>
      </c>
      <c r="B23" s="8">
        <f>'Cash book'!Q42</f>
        <v>184.8</v>
      </c>
      <c r="C23" s="8"/>
      <c r="D23" s="8">
        <f t="shared" si="0"/>
        <v>58.75</v>
      </c>
      <c r="E23" s="8"/>
      <c r="F23" s="8">
        <f t="shared" si="1"/>
        <v>-126.05000000000001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book'!S42</f>
        <v>0</v>
      </c>
      <c r="C24" s="8"/>
      <c r="D24" s="8">
        <f t="shared" si="0"/>
        <v>200</v>
      </c>
      <c r="E24" s="8"/>
      <c r="F24" s="8">
        <f t="shared" si="1"/>
        <v>200</v>
      </c>
      <c r="G24" s="8"/>
      <c r="H24" s="8">
        <f>Budget!H16</f>
        <v>800</v>
      </c>
      <c r="I24" s="8"/>
    </row>
    <row r="25" spans="1:9" x14ac:dyDescent="0.25">
      <c r="A25" t="s">
        <v>30</v>
      </c>
      <c r="B25" s="8">
        <f>'Cash book'!T42</f>
        <v>0</v>
      </c>
      <c r="C25" s="8"/>
      <c r="D25" s="8">
        <f t="shared" si="0"/>
        <v>25</v>
      </c>
      <c r="E25" s="8"/>
      <c r="F25" s="8">
        <f t="shared" si="1"/>
        <v>25</v>
      </c>
      <c r="G25" s="8"/>
      <c r="H25" s="8">
        <f>Budget!H18</f>
        <v>100</v>
      </c>
      <c r="I25" s="8"/>
    </row>
    <row r="26" spans="1:9" x14ac:dyDescent="0.25">
      <c r="A26" t="s">
        <v>47</v>
      </c>
      <c r="B26" s="8">
        <f>'Cash book'!U42</f>
        <v>791.5</v>
      </c>
      <c r="C26" s="8"/>
      <c r="D26" s="8">
        <f t="shared" si="0"/>
        <v>50</v>
      </c>
      <c r="E26" s="8"/>
      <c r="F26" s="8">
        <f t="shared" si="1"/>
        <v>-741.5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book'!U43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2037.54</v>
      </c>
      <c r="C28" s="8"/>
      <c r="D28" s="16">
        <f>SUM(D15:D27)</f>
        <v>1969.5</v>
      </c>
      <c r="E28" s="8"/>
      <c r="F28" s="16">
        <f t="shared" si="1"/>
        <v>-68.039999999999964</v>
      </c>
      <c r="G28" s="8"/>
      <c r="H28" s="16">
        <f>SUM(H15:H27)</f>
        <v>6942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1560.0100000000002</v>
      </c>
      <c r="C30" s="8"/>
      <c r="D30" s="34">
        <f>+D12-D28</f>
        <v>-1969.5</v>
      </c>
      <c r="E30" s="8"/>
      <c r="F30" s="34">
        <f>+B30-D30</f>
        <v>3529.51</v>
      </c>
      <c r="G30" s="8"/>
      <c r="H30" s="34">
        <f>+H12-H28</f>
        <v>-6942</v>
      </c>
      <c r="I30" s="8"/>
    </row>
    <row r="32" spans="1:9" x14ac:dyDescent="0.25">
      <c r="A32" t="s">
        <v>32</v>
      </c>
      <c r="B32" s="8">
        <f>'Full Reconciliation'!B16</f>
        <v>3458.59</v>
      </c>
      <c r="H32" s="8"/>
      <c r="I32" s="8"/>
    </row>
    <row r="34" spans="1:9" ht="15.75" thickBot="1" x14ac:dyDescent="0.3">
      <c r="A34" t="s">
        <v>33</v>
      </c>
      <c r="B34" s="20">
        <f>+B30+B32</f>
        <v>5018.6000000000004</v>
      </c>
      <c r="H34" s="13">
        <f>+H30+H32</f>
        <v>-6942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book'!F42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50"/>
  <sheetViews>
    <sheetView topLeftCell="I1" workbookViewId="0">
      <pane ySplit="3" topLeftCell="A14" activePane="bottomLeft" state="frozen"/>
      <selection activeCell="H1" sqref="H1"/>
      <selection pane="bottomLeft" activeCell="P20" sqref="P20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2" t="s">
        <v>35</v>
      </c>
      <c r="K2" s="50" t="s">
        <v>56</v>
      </c>
      <c r="L2" s="50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3" t="s">
        <v>61</v>
      </c>
      <c r="S3" s="3" t="s">
        <v>107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2">
        <v>3458.59</v>
      </c>
    </row>
    <row r="5" spans="1:26" x14ac:dyDescent="0.25">
      <c r="Z5" s="3"/>
    </row>
    <row r="6" spans="1:26" x14ac:dyDescent="0.25">
      <c r="A6" t="s">
        <v>94</v>
      </c>
      <c r="B6" t="s">
        <v>82</v>
      </c>
      <c r="C6" t="s">
        <v>83</v>
      </c>
      <c r="D6" t="s">
        <v>95</v>
      </c>
      <c r="E6" s="28">
        <v>126.55</v>
      </c>
      <c r="F6" s="7"/>
      <c r="G6" s="28"/>
      <c r="H6" s="7"/>
      <c r="I6" s="7">
        <v>126.55</v>
      </c>
      <c r="J6" s="39">
        <f>SUM(G6:I6)</f>
        <v>126.55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 t="shared" ref="X6:X40" si="0">SUM(K6:V6)</f>
        <v>0</v>
      </c>
      <c r="Y6" s="36"/>
      <c r="Z6" s="53">
        <f>Z4+J6-X6</f>
        <v>3585.1400000000003</v>
      </c>
    </row>
    <row r="7" spans="1:26" x14ac:dyDescent="0.25">
      <c r="A7" t="s">
        <v>96</v>
      </c>
      <c r="B7" t="s">
        <v>85</v>
      </c>
      <c r="C7" t="s">
        <v>88</v>
      </c>
      <c r="D7" t="s">
        <v>97</v>
      </c>
      <c r="E7" s="32"/>
      <c r="F7" s="4">
        <v>78.88</v>
      </c>
      <c r="G7" s="32"/>
      <c r="H7" s="4"/>
      <c r="I7" s="4"/>
      <c r="J7" s="33">
        <f>SUM(G7:G7:I7)</f>
        <v>0</v>
      </c>
      <c r="K7" s="4">
        <v>52.88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si="0"/>
        <v>78.88</v>
      </c>
      <c r="Y7" s="37"/>
      <c r="Z7" s="37">
        <f t="shared" ref="Z7:Z22" si="1">Z6+J7-X7</f>
        <v>3506.26</v>
      </c>
    </row>
    <row r="8" spans="1:26" x14ac:dyDescent="0.25">
      <c r="B8" t="s">
        <v>82</v>
      </c>
      <c r="C8" t="s">
        <v>88</v>
      </c>
      <c r="D8" t="s">
        <v>98</v>
      </c>
      <c r="E8" s="32"/>
      <c r="F8" s="4">
        <v>11.2</v>
      </c>
      <c r="G8" s="32"/>
      <c r="H8" s="4"/>
      <c r="I8" s="4"/>
      <c r="J8" s="33">
        <f>SUM(G8:G8:I8)</f>
        <v>0</v>
      </c>
      <c r="K8" s="4">
        <v>11.2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11.2</v>
      </c>
      <c r="Y8" s="37"/>
      <c r="Z8" s="37">
        <f t="shared" si="1"/>
        <v>3495.0600000000004</v>
      </c>
    </row>
    <row r="9" spans="1:26" x14ac:dyDescent="0.25">
      <c r="B9" t="s">
        <v>99</v>
      </c>
      <c r="C9" t="s">
        <v>88</v>
      </c>
      <c r="D9" t="s">
        <v>100</v>
      </c>
      <c r="E9" s="32"/>
      <c r="F9" s="4">
        <v>120</v>
      </c>
      <c r="G9" s="32"/>
      <c r="H9" s="4"/>
      <c r="I9" s="4"/>
      <c r="J9" s="33">
        <f>SUM(G9:G9:I9)</f>
        <v>0</v>
      </c>
      <c r="K9" s="4"/>
      <c r="L9" s="4"/>
      <c r="M9" s="4"/>
      <c r="N9" s="4">
        <v>120</v>
      </c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120</v>
      </c>
      <c r="Y9" s="37">
        <v>20</v>
      </c>
      <c r="Z9" s="37">
        <f t="shared" si="1"/>
        <v>3375.0600000000004</v>
      </c>
    </row>
    <row r="10" spans="1:26" x14ac:dyDescent="0.25">
      <c r="B10" t="s">
        <v>78</v>
      </c>
      <c r="C10" t="s">
        <v>88</v>
      </c>
      <c r="D10" t="s">
        <v>101</v>
      </c>
      <c r="E10" s="32"/>
      <c r="F10" s="4">
        <v>184.8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184.8</v>
      </c>
      <c r="R10" s="4"/>
      <c r="S10" s="4"/>
      <c r="T10" s="4"/>
      <c r="U10" s="4"/>
      <c r="V10" s="4"/>
      <c r="W10" s="4"/>
      <c r="X10" s="4">
        <f t="shared" si="0"/>
        <v>184.8</v>
      </c>
      <c r="Y10" s="37"/>
      <c r="Z10" s="37">
        <f t="shared" si="1"/>
        <v>3190.26</v>
      </c>
    </row>
    <row r="11" spans="1:26" x14ac:dyDescent="0.25">
      <c r="A11" t="s">
        <v>79</v>
      </c>
      <c r="B11" t="s">
        <v>80</v>
      </c>
      <c r="C11" t="s">
        <v>81</v>
      </c>
      <c r="D11" t="s">
        <v>102</v>
      </c>
      <c r="E11" s="32"/>
      <c r="F11" s="4">
        <v>5</v>
      </c>
      <c r="G11" s="32"/>
      <c r="H11" s="4"/>
      <c r="I11" s="4"/>
      <c r="J11" s="33">
        <f>SUM(G11:G11:I11)</f>
        <v>0</v>
      </c>
      <c r="K11" s="4"/>
      <c r="L11" s="4"/>
      <c r="M11" s="4">
        <v>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5</v>
      </c>
      <c r="Y11" s="37"/>
      <c r="Z11" s="37">
        <f t="shared" si="1"/>
        <v>3185.26</v>
      </c>
    </row>
    <row r="12" spans="1:26" x14ac:dyDescent="0.25">
      <c r="A12" t="s">
        <v>103</v>
      </c>
      <c r="B12" t="s">
        <v>84</v>
      </c>
      <c r="C12" t="s">
        <v>88</v>
      </c>
      <c r="D12" t="s">
        <v>104</v>
      </c>
      <c r="E12" s="32"/>
      <c r="F12" s="4">
        <v>791.5</v>
      </c>
      <c r="G12" s="32"/>
      <c r="H12" s="4"/>
      <c r="I12" s="4"/>
      <c r="J12" s="33">
        <f>SUM(G12:G12:I12)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791.5</v>
      </c>
      <c r="V12" s="4"/>
      <c r="W12" s="4"/>
      <c r="X12" s="4">
        <f t="shared" si="0"/>
        <v>791.5</v>
      </c>
      <c r="Y12" s="37"/>
      <c r="Z12" s="37">
        <f t="shared" si="1"/>
        <v>2393.7600000000002</v>
      </c>
    </row>
    <row r="13" spans="1:26" x14ac:dyDescent="0.25">
      <c r="A13" t="s">
        <v>105</v>
      </c>
      <c r="B13" t="s">
        <v>84</v>
      </c>
      <c r="C13" t="s">
        <v>83</v>
      </c>
      <c r="D13" t="s">
        <v>106</v>
      </c>
      <c r="E13" s="32">
        <v>3471</v>
      </c>
      <c r="F13" s="33"/>
      <c r="G13" s="4">
        <v>3471</v>
      </c>
      <c r="H13" s="4"/>
      <c r="I13" s="4"/>
      <c r="J13" s="33">
        <f>SUM(G13:G13:I13)</f>
        <v>3471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0</v>
      </c>
      <c r="Y13" s="37"/>
      <c r="Z13" s="37">
        <f t="shared" si="1"/>
        <v>5864.76</v>
      </c>
    </row>
    <row r="14" spans="1:26" x14ac:dyDescent="0.25">
      <c r="A14" t="s">
        <v>108</v>
      </c>
      <c r="B14" t="s">
        <v>85</v>
      </c>
      <c r="C14" t="s">
        <v>88</v>
      </c>
      <c r="D14" t="s">
        <v>109</v>
      </c>
      <c r="E14" s="32"/>
      <c r="F14" s="33">
        <v>75.680000000000007</v>
      </c>
      <c r="G14" s="4"/>
      <c r="H14" s="4"/>
      <c r="I14" s="4"/>
      <c r="J14" s="33">
        <f>SUM(G14:G14:I14)</f>
        <v>0</v>
      </c>
      <c r="K14" s="4">
        <v>49.68</v>
      </c>
      <c r="L14" s="4">
        <v>26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75.680000000000007</v>
      </c>
      <c r="Y14" s="37"/>
      <c r="Z14" s="37">
        <f t="shared" si="1"/>
        <v>5789.08</v>
      </c>
    </row>
    <row r="15" spans="1:26" x14ac:dyDescent="0.25">
      <c r="B15" t="s">
        <v>82</v>
      </c>
      <c r="C15" t="s">
        <v>88</v>
      </c>
      <c r="D15" t="s">
        <v>110</v>
      </c>
      <c r="E15" s="32"/>
      <c r="F15" s="33">
        <v>14.4</v>
      </c>
      <c r="G15" s="4"/>
      <c r="H15" s="4"/>
      <c r="I15" s="4"/>
      <c r="J15" s="33">
        <f>SUM(G15:G15:I15)</f>
        <v>0</v>
      </c>
      <c r="K15" s="4">
        <v>14.4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14.4</v>
      </c>
      <c r="Y15" s="37"/>
      <c r="Z15" s="37">
        <f t="shared" si="1"/>
        <v>5774.68</v>
      </c>
    </row>
    <row r="16" spans="1:26" x14ac:dyDescent="0.25">
      <c r="A16" t="s">
        <v>111</v>
      </c>
      <c r="B16" t="s">
        <v>112</v>
      </c>
      <c r="C16" t="s">
        <v>88</v>
      </c>
      <c r="D16" t="s">
        <v>113</v>
      </c>
      <c r="E16" s="32"/>
      <c r="F16" s="33">
        <v>440</v>
      </c>
      <c r="G16" s="4"/>
      <c r="H16" s="4"/>
      <c r="I16" s="4"/>
      <c r="J16" s="33">
        <f>SUM(G16:G16:I16)</f>
        <v>0</v>
      </c>
      <c r="K16" s="4"/>
      <c r="L16" s="4"/>
      <c r="M16" s="4"/>
      <c r="N16" s="4">
        <v>440</v>
      </c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440</v>
      </c>
      <c r="Y16" s="37"/>
      <c r="Z16" s="37">
        <f t="shared" si="1"/>
        <v>5334.68</v>
      </c>
    </row>
    <row r="17" spans="1:26" x14ac:dyDescent="0.25">
      <c r="A17" t="s">
        <v>114</v>
      </c>
      <c r="B17" t="s">
        <v>115</v>
      </c>
      <c r="C17" t="s">
        <v>88</v>
      </c>
      <c r="D17" t="s">
        <v>116</v>
      </c>
      <c r="E17" s="32"/>
      <c r="F17" s="33">
        <v>36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36</v>
      </c>
      <c r="W17" s="4"/>
      <c r="X17" s="4">
        <f t="shared" si="0"/>
        <v>36</v>
      </c>
      <c r="Y17" s="37">
        <v>6</v>
      </c>
      <c r="Z17" s="37">
        <f t="shared" si="1"/>
        <v>5298.68</v>
      </c>
    </row>
    <row r="18" spans="1:26" x14ac:dyDescent="0.25">
      <c r="A18" t="s">
        <v>117</v>
      </c>
      <c r="B18" t="s">
        <v>80</v>
      </c>
      <c r="C18" t="s">
        <v>118</v>
      </c>
      <c r="D18" t="s">
        <v>119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 t="shared" si="1"/>
        <v>5293.68</v>
      </c>
    </row>
    <row r="19" spans="1:26" x14ac:dyDescent="0.25">
      <c r="A19" t="s">
        <v>120</v>
      </c>
      <c r="B19" t="s">
        <v>121</v>
      </c>
      <c r="C19" t="s">
        <v>88</v>
      </c>
      <c r="D19" t="s">
        <v>122</v>
      </c>
      <c r="E19" s="32"/>
      <c r="F19" s="33">
        <v>180</v>
      </c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>
        <v>180</v>
      </c>
      <c r="Q19" s="4"/>
      <c r="R19" s="4"/>
      <c r="S19" s="4"/>
      <c r="T19" s="4"/>
      <c r="U19" s="4"/>
      <c r="V19" s="4"/>
      <c r="W19" s="4"/>
      <c r="X19" s="4">
        <f t="shared" si="0"/>
        <v>180</v>
      </c>
      <c r="Y19" s="37"/>
      <c r="Z19" s="37">
        <f t="shared" si="1"/>
        <v>5113.68</v>
      </c>
    </row>
    <row r="20" spans="1:26" x14ac:dyDescent="0.25">
      <c r="A20" t="s">
        <v>126</v>
      </c>
      <c r="B20" t="s">
        <v>85</v>
      </c>
      <c r="C20" s="51" t="s">
        <v>88</v>
      </c>
      <c r="D20" t="s">
        <v>127</v>
      </c>
      <c r="E20" s="32"/>
      <c r="F20" s="33">
        <v>77.28</v>
      </c>
      <c r="G20" s="4"/>
      <c r="H20" s="4"/>
      <c r="I20" s="4"/>
      <c r="J20" s="33">
        <f>SUM(G20:G20:I20)</f>
        <v>0</v>
      </c>
      <c r="K20" s="4">
        <v>51.28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77.28</v>
      </c>
      <c r="Y20" s="37"/>
      <c r="Z20" s="37">
        <f t="shared" si="1"/>
        <v>5036.4000000000005</v>
      </c>
    </row>
    <row r="21" spans="1:26" x14ac:dyDescent="0.25">
      <c r="B21" t="s">
        <v>82</v>
      </c>
      <c r="C21" t="s">
        <v>88</v>
      </c>
      <c r="D21" t="s">
        <v>128</v>
      </c>
      <c r="E21" s="32"/>
      <c r="F21" s="33">
        <v>12.8</v>
      </c>
      <c r="G21" s="4"/>
      <c r="H21" s="4"/>
      <c r="I21" s="4"/>
      <c r="J21" s="33">
        <f>SUM(G21:G21:I21)</f>
        <v>0</v>
      </c>
      <c r="K21" s="4">
        <v>12.8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12.8</v>
      </c>
      <c r="Y21" s="37"/>
      <c r="Z21" s="37">
        <f t="shared" si="1"/>
        <v>5023.6000000000004</v>
      </c>
    </row>
    <row r="22" spans="1:26" x14ac:dyDescent="0.25">
      <c r="A22" t="s">
        <v>129</v>
      </c>
      <c r="B22" t="s">
        <v>80</v>
      </c>
      <c r="C22" t="s">
        <v>118</v>
      </c>
      <c r="D22" t="s">
        <v>130</v>
      </c>
      <c r="E22" s="32"/>
      <c r="F22" s="33">
        <v>5</v>
      </c>
      <c r="G22" s="4"/>
      <c r="H22" s="4"/>
      <c r="I22" s="4"/>
      <c r="J22" s="33">
        <f>SUM(G22:G22:I22)</f>
        <v>0</v>
      </c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5</v>
      </c>
      <c r="Y22" s="37"/>
      <c r="Z22" s="58">
        <f t="shared" si="1"/>
        <v>5018.6000000000004</v>
      </c>
    </row>
    <row r="23" spans="1:26" x14ac:dyDescent="0.25">
      <c r="E23" s="32"/>
      <c r="F23" s="33"/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37"/>
    </row>
    <row r="24" spans="1:26" x14ac:dyDescent="0.25">
      <c r="E24" s="32"/>
      <c r="F24" s="33"/>
      <c r="G24" s="4"/>
      <c r="H24" s="4"/>
      <c r="I24" s="4"/>
      <c r="J24" s="33">
        <f>SUM(G24:G24:I24)</f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0</v>
      </c>
      <c r="Y24" s="37"/>
      <c r="Z24" s="37"/>
    </row>
    <row r="25" spans="1:26" x14ac:dyDescent="0.25">
      <c r="E25" s="32"/>
      <c r="F25" s="33"/>
      <c r="G25" s="4"/>
      <c r="H25" s="4"/>
      <c r="I25" s="4"/>
      <c r="J25" s="33">
        <f>SUM(G25:G25:I25)</f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0</v>
      </c>
      <c r="Y25" s="37"/>
      <c r="Z25" s="37"/>
    </row>
    <row r="26" spans="1:26" x14ac:dyDescent="0.25">
      <c r="E26" s="32"/>
      <c r="F26" s="33"/>
      <c r="G26" s="4"/>
      <c r="H26" s="4"/>
      <c r="I26" s="4"/>
      <c r="J26" s="3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0</v>
      </c>
      <c r="Y26" s="37"/>
      <c r="Z26" s="37"/>
    </row>
    <row r="27" spans="1:26" x14ac:dyDescent="0.25">
      <c r="E27" s="32"/>
      <c r="F27" s="33"/>
      <c r="G27" s="4"/>
      <c r="H27" s="4"/>
      <c r="I27" s="4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0</v>
      </c>
      <c r="Y27" s="37"/>
      <c r="Z27" s="37"/>
    </row>
    <row r="28" spans="1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1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1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0"/>
        <v>0</v>
      </c>
      <c r="Y30" s="33"/>
      <c r="Z30" s="37"/>
    </row>
    <row r="31" spans="1:26" x14ac:dyDescent="0.25">
      <c r="E31" s="32"/>
      <c r="F31" s="33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3">
        <f t="shared" si="0"/>
        <v>0</v>
      </c>
      <c r="Y31" s="33"/>
      <c r="Z31" s="37"/>
    </row>
    <row r="32" spans="1:26" x14ac:dyDescent="0.25">
      <c r="E32" s="32"/>
      <c r="F32" s="33"/>
      <c r="G32" s="4"/>
      <c r="H32" s="4"/>
      <c r="I32" s="4"/>
      <c r="J32" s="3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0</v>
      </c>
      <c r="Y32" s="33"/>
      <c r="Z32" s="37"/>
    </row>
    <row r="33" spans="3:26" x14ac:dyDescent="0.25">
      <c r="E33" s="32"/>
      <c r="F33" s="33"/>
      <c r="G33" s="4"/>
      <c r="H33" s="4"/>
      <c r="I33" s="4"/>
      <c r="J33" s="3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0</v>
      </c>
      <c r="Y33" s="33"/>
      <c r="Z33" s="37"/>
    </row>
    <row r="34" spans="3:26" x14ac:dyDescent="0.25">
      <c r="E34" s="32"/>
      <c r="F34" s="33"/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3:26" x14ac:dyDescent="0.25">
      <c r="E35" s="32"/>
      <c r="F35" s="33"/>
      <c r="G35" s="4"/>
      <c r="H35" s="4"/>
      <c r="I35" s="4"/>
      <c r="J35" s="3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37"/>
    </row>
    <row r="36" spans="3:26" x14ac:dyDescent="0.25">
      <c r="E36" s="32"/>
      <c r="F36" s="33"/>
      <c r="G36" s="4"/>
      <c r="H36" s="4"/>
      <c r="I36" s="4"/>
      <c r="J36" s="3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0</v>
      </c>
      <c r="Y36" s="33"/>
      <c r="Z36" s="37"/>
    </row>
    <row r="37" spans="3:26" x14ac:dyDescent="0.25">
      <c r="E37" s="32"/>
      <c r="F37" s="33"/>
      <c r="G37" s="4"/>
      <c r="H37" s="4"/>
      <c r="I37" s="4"/>
      <c r="J37" s="3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0</v>
      </c>
      <c r="Y37" s="33"/>
      <c r="Z37" s="37"/>
    </row>
    <row r="38" spans="3:26" x14ac:dyDescent="0.25">
      <c r="E38" s="32"/>
      <c r="F38" s="33"/>
      <c r="G38" s="4"/>
      <c r="H38" s="4"/>
      <c r="I38" s="4"/>
      <c r="J38" s="3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0"/>
        <v>0</v>
      </c>
      <c r="Y38" s="33"/>
      <c r="Z38" s="56"/>
    </row>
    <row r="39" spans="3:26" x14ac:dyDescent="0.25">
      <c r="E39" s="32"/>
      <c r="F39" s="33"/>
      <c r="G39" s="4"/>
      <c r="H39" s="4"/>
      <c r="I39" s="4"/>
      <c r="J39" s="3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0"/>
        <v>0</v>
      </c>
      <c r="Y39" s="33"/>
      <c r="Z39" s="56"/>
    </row>
    <row r="40" spans="3:26" x14ac:dyDescent="0.25">
      <c r="E40" s="32"/>
      <c r="F40" s="33"/>
      <c r="G40" s="4"/>
      <c r="H40" s="4"/>
      <c r="I40" s="4"/>
      <c r="J40" s="3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0</v>
      </c>
      <c r="Y40" s="33"/>
      <c r="Z40" s="57"/>
    </row>
    <row r="41" spans="3:26" x14ac:dyDescent="0.25">
      <c r="E41" s="32"/>
      <c r="F41" s="33"/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1"/>
      <c r="Y41" s="33"/>
      <c r="Z41" s="55"/>
    </row>
    <row r="42" spans="3:26" x14ac:dyDescent="0.25">
      <c r="C42" s="3" t="s">
        <v>11</v>
      </c>
      <c r="E42" s="31">
        <f>SUM(G42:I42)</f>
        <v>3597.55</v>
      </c>
      <c r="F42" s="39">
        <f>SUM(K42:V42)</f>
        <v>2037.54</v>
      </c>
      <c r="G42" s="31">
        <f t="shared" ref="G42:L42" si="2">SUM(G6:G40)</f>
        <v>3471</v>
      </c>
      <c r="H42" s="31">
        <f t="shared" si="2"/>
        <v>0</v>
      </c>
      <c r="I42" s="31">
        <f t="shared" si="2"/>
        <v>126.55</v>
      </c>
      <c r="J42" s="53">
        <f t="shared" si="2"/>
        <v>3597.55</v>
      </c>
      <c r="K42" s="17">
        <f t="shared" si="2"/>
        <v>192.24</v>
      </c>
      <c r="L42" s="17">
        <f t="shared" si="2"/>
        <v>78</v>
      </c>
      <c r="M42" s="17">
        <f t="shared" ref="M42:W42" si="3">SUM(M6:M40)</f>
        <v>15</v>
      </c>
      <c r="N42" s="17">
        <f t="shared" si="3"/>
        <v>560</v>
      </c>
      <c r="O42" s="17">
        <f t="shared" si="3"/>
        <v>0</v>
      </c>
      <c r="P42" s="17">
        <f t="shared" si="3"/>
        <v>180</v>
      </c>
      <c r="Q42" s="17">
        <f t="shared" si="3"/>
        <v>184.8</v>
      </c>
      <c r="R42" s="17">
        <f t="shared" si="3"/>
        <v>0</v>
      </c>
      <c r="S42" s="17">
        <f t="shared" si="3"/>
        <v>0</v>
      </c>
      <c r="T42" s="17">
        <f t="shared" si="3"/>
        <v>0</v>
      </c>
      <c r="U42" s="17">
        <f t="shared" si="3"/>
        <v>791.5</v>
      </c>
      <c r="V42" s="17">
        <f t="shared" si="3"/>
        <v>36</v>
      </c>
      <c r="W42" s="17">
        <f t="shared" si="3"/>
        <v>0</v>
      </c>
      <c r="X42" s="17">
        <f>SUM(X6:X40)</f>
        <v>2037.5400000000002</v>
      </c>
      <c r="Y42" s="39">
        <f>SUM(Y6:Y40)</f>
        <v>26</v>
      </c>
      <c r="Z42" s="30"/>
    </row>
    <row r="43" spans="3:26" x14ac:dyDescent="0.25">
      <c r="E43" s="29"/>
      <c r="F43" s="30"/>
      <c r="J43" s="30"/>
      <c r="Y43" s="30"/>
      <c r="Z43" s="30"/>
    </row>
    <row r="44" spans="3:26" x14ac:dyDescent="0.25">
      <c r="C44" s="3" t="s">
        <v>90</v>
      </c>
      <c r="E44" s="32">
        <f>SUM(G44:I44)</f>
        <v>0</v>
      </c>
      <c r="F44" s="33">
        <f>Budget!H21</f>
        <v>0</v>
      </c>
      <c r="G44" s="4">
        <f>Budget!H33</f>
        <v>0</v>
      </c>
      <c r="H44" s="4">
        <f>Budget!H26</f>
        <v>0</v>
      </c>
      <c r="I44" s="4">
        <f>Budget!H24</f>
        <v>0</v>
      </c>
      <c r="J44" s="33"/>
      <c r="K44" s="4">
        <f>Budget!H7</f>
        <v>769</v>
      </c>
      <c r="L44" s="4">
        <f>Budget!H8</f>
        <v>312</v>
      </c>
      <c r="M44" s="4">
        <f>Budget!H12</f>
        <v>50</v>
      </c>
      <c r="N44" s="4">
        <f>Budget!H13</f>
        <v>425</v>
      </c>
      <c r="O44" s="4">
        <f>Budget!H14</f>
        <v>210</v>
      </c>
      <c r="P44" s="4">
        <f>Budget!H11</f>
        <v>120</v>
      </c>
      <c r="Q44" s="4">
        <f>Budget!H17</f>
        <v>235</v>
      </c>
      <c r="R44" s="4">
        <f>Budget!H20</f>
        <v>3471</v>
      </c>
      <c r="S44" s="4">
        <f>Budget!H16</f>
        <v>800</v>
      </c>
      <c r="T44" s="4">
        <f>Budget!H18</f>
        <v>100</v>
      </c>
      <c r="U44" s="4">
        <f>Budget!H15</f>
        <v>200</v>
      </c>
      <c r="V44" s="4">
        <f>Budget!H9</f>
        <v>100</v>
      </c>
      <c r="W44" s="4"/>
      <c r="X44" s="43"/>
      <c r="Y44" s="45"/>
      <c r="Z44" s="30"/>
    </row>
    <row r="45" spans="3:26" x14ac:dyDescent="0.25">
      <c r="E45" s="29"/>
      <c r="F45" s="30"/>
      <c r="J45" s="49"/>
      <c r="X45" s="47" t="s">
        <v>71</v>
      </c>
      <c r="Y45" s="48" t="s">
        <v>71</v>
      </c>
      <c r="Z45" s="30"/>
    </row>
    <row r="46" spans="3:26" ht="15.75" thickBot="1" x14ac:dyDescent="0.3">
      <c r="C46" s="3" t="s">
        <v>37</v>
      </c>
      <c r="E46" s="35">
        <f>E44-E42</f>
        <v>-3597.55</v>
      </c>
      <c r="F46" s="35">
        <f>F44-F42</f>
        <v>-2037.54</v>
      </c>
      <c r="G46" s="35">
        <f t="shared" ref="G46:V46" si="4">G44-G42</f>
        <v>-3471</v>
      </c>
      <c r="H46" s="35">
        <f t="shared" si="4"/>
        <v>0</v>
      </c>
      <c r="I46" s="35">
        <f t="shared" si="4"/>
        <v>-126.55</v>
      </c>
      <c r="J46" s="35">
        <f t="shared" si="4"/>
        <v>-3597.55</v>
      </c>
      <c r="K46" s="35">
        <f t="shared" si="4"/>
        <v>576.76</v>
      </c>
      <c r="L46" s="35">
        <f t="shared" si="4"/>
        <v>234</v>
      </c>
      <c r="M46" s="35">
        <f t="shared" si="4"/>
        <v>35</v>
      </c>
      <c r="N46" s="35">
        <f t="shared" si="4"/>
        <v>-135</v>
      </c>
      <c r="O46" s="35">
        <f t="shared" si="4"/>
        <v>210</v>
      </c>
      <c r="P46" s="35">
        <f t="shared" si="4"/>
        <v>-60</v>
      </c>
      <c r="Q46" s="35">
        <f t="shared" si="4"/>
        <v>50.199999999999989</v>
      </c>
      <c r="R46" s="35">
        <f t="shared" si="4"/>
        <v>3471</v>
      </c>
      <c r="S46" s="35">
        <f t="shared" si="4"/>
        <v>800</v>
      </c>
      <c r="T46" s="35">
        <f t="shared" si="4"/>
        <v>100</v>
      </c>
      <c r="U46" s="35">
        <f t="shared" si="4"/>
        <v>-591.5</v>
      </c>
      <c r="V46" s="35">
        <f t="shared" si="4"/>
        <v>64</v>
      </c>
      <c r="W46" s="54"/>
      <c r="X46" s="44"/>
      <c r="Y46" s="46"/>
      <c r="Z46" s="40"/>
    </row>
    <row r="47" spans="3:26" ht="15.75" thickTop="1" x14ac:dyDescent="0.25"/>
    <row r="49" spans="3:5" x14ac:dyDescent="0.25">
      <c r="C49" s="3" t="s">
        <v>66</v>
      </c>
      <c r="E49" s="4">
        <f>E42-SUM(G42:I42)</f>
        <v>0</v>
      </c>
    </row>
    <row r="50" spans="3:5" x14ac:dyDescent="0.25">
      <c r="C50" s="3" t="s">
        <v>65</v>
      </c>
      <c r="E50" s="4">
        <f>F42-SUM(K42:V42)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5" workbookViewId="0">
      <selection activeCell="M15" sqref="M15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92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769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120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425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800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100</v>
      </c>
    </row>
    <row r="20" spans="3:8" x14ac:dyDescent="0.25">
      <c r="C20" t="s">
        <v>36</v>
      </c>
      <c r="H20">
        <f>SUM(H7:H19)</f>
        <v>3471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3471</v>
      </c>
    </row>
    <row r="31" spans="3:8" ht="15.75" thickBot="1" x14ac:dyDescent="0.3"/>
    <row r="32" spans="3:8" ht="19.5" thickBot="1" x14ac:dyDescent="0.35">
      <c r="C32" s="1" t="s">
        <v>93</v>
      </c>
      <c r="H32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North and South Cliffe Parish Council</cp:lastModifiedBy>
  <cp:revision/>
  <cp:lastPrinted>2023-09-14T09:48:02Z</cp:lastPrinted>
  <dcterms:created xsi:type="dcterms:W3CDTF">2011-06-26T08:01:14Z</dcterms:created>
  <dcterms:modified xsi:type="dcterms:W3CDTF">2024-08-02T10:51:50Z</dcterms:modified>
  <cp:category/>
  <cp:contentStatus/>
</cp:coreProperties>
</file>