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6515CEA3-88CF-44B5-BF50-3D9CDFE0FF40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0" i="15" l="1"/>
  <c r="Z41" i="15"/>
  <c r="Z42" i="15"/>
  <c r="Z38" i="15"/>
  <c r="Z39" i="15" s="1"/>
  <c r="Z35" i="15"/>
  <c r="Z36" i="15"/>
  <c r="Z37" i="15" s="1"/>
  <c r="Z29" i="15"/>
  <c r="Z30" i="15"/>
  <c r="Z31" i="15" s="1"/>
  <c r="Z32" i="15" s="1"/>
  <c r="Z33" i="15" s="1"/>
  <c r="Z34" i="15" s="1"/>
  <c r="Z26" i="15" l="1"/>
  <c r="Z27" i="15"/>
  <c r="Z28" i="15" s="1"/>
  <c r="Z24" i="15" l="1"/>
  <c r="Z25" i="15" s="1"/>
  <c r="Z20" i="15"/>
  <c r="Z21" i="15" s="1"/>
  <c r="Z22" i="15" s="1"/>
  <c r="Z23" i="15" s="1"/>
  <c r="Z18" i="15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Z43" i="15" s="1"/>
  <c r="Z44" i="15" s="1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<sst xmlns="http://schemas.openxmlformats.org/spreadsheetml/2006/main" count="264" uniqueCount="180">
  <si>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</si>
  <si>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</si>
  <si>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</si>
  <si>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</si>
  <si>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</si>
  <si>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</si>
  <si>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</si>
  <si>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</si>
  <si>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</si>
  <si>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</si>
  <si>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</si>
  <si>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</si>
  <si>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</si>
  <si>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</si>
  <si>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</si>
  <si>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</si>
  <si>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</si>
  <si>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</si>
  <si>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</si>
  <si>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</si>
  <si>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</si>
  <si>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</si>
  <si>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</si>
  <si>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</si>
  <si>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</si>
  <si>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</si>
  <si>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</si>
  <si>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</si>
  <si>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</si>
  <si>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</si>
  <si>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</si>
  <si>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</si>
  <si>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</si>
  <si>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</si>
  <si>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</si>
  <si>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</si>
  <si>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</si>
  <si>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</si>
  <si>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</si>
  <si>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</si>
  <si>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</si>
  <si>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</si>
  <si>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</si>
  <si>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</si>
  <si>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</si>
  <si>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</si>
  <si>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</si>
  <si>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</si>
  <si>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</si>
  <si>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</si>
  <si>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</si>
  <si>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</si>
  <si>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</si>
  <si>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</si>
  <si>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</si>
  <si>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</si>
  <si>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</si>
  <si>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</si>
  <si>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</si>
  <si>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</si>
  <si>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</si>
  <si>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</si>
  <si>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</si>
  <si>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</si>
  <si>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</si>
  <si>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</si>
  <si>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</si>
  <si>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</si>
  <si>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</si>
  <si>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</si>
  <si>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</si>
  <si>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</si>
  <si>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</si>
  <si>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</si>
  <si>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</si>
  <si>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</si>
  <si>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</si>
  <si>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</si>
  <si>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</si>
  <si>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</si>
  <si>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</si>
  <si>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</si>
  <si>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</si>
  <si>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</si>
  <si>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</si>
  <si>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</si>
  <si>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</si>
  <si>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</si>
  <si>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</si>
  <si>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</si>
  <si>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</si>
  <si>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</si>
  <si>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</si>
  <si>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</si>
  <si>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</si>
  <si>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</si>
  <si>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</si>
  <si>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</si>
  <si>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</si>
  <si>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</si>
  <si>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</si>
  <si>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</si>
  <si>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</si>
  <si>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</si>
  <si>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</si>
  <si>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</si>
  <si>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</si>
  <si>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</si>
  <si>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</si>
  <si>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</si>
  <si>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</si>
  <si>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</si>
  <si>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</si>
  <si>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</si>
  <si>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</si>
  <si>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</si>
  <si>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</si>
  <si>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</si>
  <si>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</si>
  <si>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</si>
  <si>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</si>
  <si>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</si>
  <si>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</si>
  <si>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</si>
  <si>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</si>
  <si>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</si>
  <si>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</si>
  <si>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</si>
  <si>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</si>
  <si>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</si>
  <si>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</si>
  <si>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</si>
  <si>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15th August</t>
  </si>
  <si>
    <t>P25/26-18</t>
  </si>
  <si>
    <t>P25/26-19</t>
  </si>
  <si>
    <t>11th September</t>
  </si>
  <si>
    <t>P25/26-20</t>
  </si>
  <si>
    <t>P25/26-21</t>
  </si>
  <si>
    <t>30th September</t>
  </si>
  <si>
    <t>R25/26-3</t>
  </si>
  <si>
    <t>9th October</t>
  </si>
  <si>
    <t>P25/26-22</t>
  </si>
  <si>
    <t>P25/26-23</t>
  </si>
  <si>
    <t>13th October</t>
  </si>
  <si>
    <t>WEL Medical</t>
  </si>
  <si>
    <t>P25/26-24</t>
  </si>
  <si>
    <t>14th October</t>
  </si>
  <si>
    <t>P25/26-25</t>
  </si>
  <si>
    <t>24th October</t>
  </si>
  <si>
    <t>P25/26-26</t>
  </si>
  <si>
    <t>31st October</t>
  </si>
  <si>
    <t>Middleton on the Wolds PC</t>
  </si>
  <si>
    <t>P25/26-27</t>
  </si>
  <si>
    <t>9 months to 31st December 2025</t>
  </si>
  <si>
    <t>9 months</t>
  </si>
  <si>
    <t>Full Bank Reconciliation  - 31st December 2025</t>
  </si>
  <si>
    <t>Balance per Bank Statement 31st December 2025</t>
  </si>
  <si>
    <t>6th November</t>
  </si>
  <si>
    <t>Chris Milson</t>
  </si>
  <si>
    <t>P25/26-28</t>
  </si>
  <si>
    <t>13th November</t>
  </si>
  <si>
    <t>P25/26-29</t>
  </si>
  <si>
    <t>P25/26-30</t>
  </si>
  <si>
    <t>18th November</t>
  </si>
  <si>
    <t>FAB Training</t>
  </si>
  <si>
    <t>P25/26-31</t>
  </si>
  <si>
    <t>21st November</t>
  </si>
  <si>
    <t>Information Commissioner</t>
  </si>
  <si>
    <t>Direct debit</t>
  </si>
  <si>
    <t>P25/26-32</t>
  </si>
  <si>
    <t>10th December</t>
  </si>
  <si>
    <t>Imperial Cleaning</t>
  </si>
  <si>
    <t>P25/26-33</t>
  </si>
  <si>
    <t>P25/26-34</t>
  </si>
  <si>
    <t>11th December</t>
  </si>
  <si>
    <t>P25/26-35</t>
  </si>
  <si>
    <t>P25/26-36</t>
  </si>
  <si>
    <t>30th December</t>
  </si>
  <si>
    <t>Zurich</t>
  </si>
  <si>
    <t>P25/26-37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</si>
</sst>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1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155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156</v>
      </c>
      <c r="B7" s="25">
        <v>2967.68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2967.68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book'!E60</f>
        <v>4305.16</v>
      </c>
    </row>
    <row r="18" spans="1:3" ht="15.75" x14ac:dyDescent="0.25">
      <c r="A18" s="22" t="s">
        <v>8</v>
      </c>
      <c r="B18" s="25">
        <f>'Cash book'!F60</f>
        <v>4456.7700000000004</v>
      </c>
    </row>
    <row r="19" spans="1:3" ht="15.75" x14ac:dyDescent="0.25">
      <c r="A19" s="22" t="s">
        <v>9</v>
      </c>
      <c r="B19" s="18"/>
      <c r="C19" s="25">
        <f>B16+B17-B18</f>
        <v>2967.6799999999994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9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154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153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659.48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4305.16</v>
      </c>
      <c r="C12" s="8"/>
      <c r="D12" s="34">
        <f>+H12*$H$1/12</f>
        <v>0</v>
      </c>
      <c r="E12" s="8"/>
      <c r="F12" s="34">
        <f>+B12-D12</f>
        <v>4305.16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622.43999999999983</v>
      </c>
      <c r="C15" s="8"/>
      <c r="D15" s="8">
        <f t="shared" ref="D15:D27" si="0">+H15*$H$1/12</f>
        <v>603.75</v>
      </c>
      <c r="E15" s="8"/>
      <c r="F15" s="8">
        <f t="shared" ref="F15:F28" si="1">-B15+D15</f>
        <v>-18.689999999999827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234</v>
      </c>
      <c r="C16" s="8"/>
      <c r="D16" s="8">
        <f>Budget!H8</f>
        <v>312</v>
      </c>
      <c r="E16" s="8"/>
      <c r="F16" s="8">
        <f t="shared" si="1"/>
        <v>78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174</v>
      </c>
      <c r="C17" s="8"/>
      <c r="D17" s="8">
        <f t="shared" si="0"/>
        <v>75</v>
      </c>
      <c r="E17" s="8"/>
      <c r="F17" s="8">
        <f t="shared" si="1"/>
        <v>-99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450</v>
      </c>
      <c r="E18" s="8"/>
      <c r="F18" s="8">
        <f t="shared" si="1"/>
        <v>-136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92</v>
      </c>
      <c r="C19" s="8"/>
      <c r="D19" s="8">
        <f t="shared" si="0"/>
        <v>37.5</v>
      </c>
      <c r="E19" s="8"/>
      <c r="F19" s="8">
        <f t="shared" si="1"/>
        <v>-54.5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2656.5</v>
      </c>
      <c r="E20" s="8"/>
      <c r="F20" s="8">
        <f t="shared" si="1"/>
        <v>2656.5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208.25</v>
      </c>
      <c r="C21" s="8"/>
      <c r="D21" s="8">
        <f t="shared" si="0"/>
        <v>157.5</v>
      </c>
      <c r="E21" s="8"/>
      <c r="F21" s="8">
        <f t="shared" si="1"/>
        <v>-50.75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135</v>
      </c>
      <c r="E22" s="8"/>
      <c r="F22" s="8">
        <f t="shared" si="1"/>
        <v>-45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236</v>
      </c>
      <c r="C23" s="8"/>
      <c r="D23" s="8">
        <f t="shared" si="0"/>
        <v>176.25</v>
      </c>
      <c r="E23" s="8"/>
      <c r="F23" s="8">
        <f t="shared" si="1"/>
        <v>-59.75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326.60000000000002</v>
      </c>
      <c r="C24" s="8"/>
      <c r="D24" s="8">
        <f t="shared" si="0"/>
        <v>450</v>
      </c>
      <c r="E24" s="8"/>
      <c r="F24" s="8">
        <f t="shared" si="1"/>
        <v>123.39999999999998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40</v>
      </c>
      <c r="C25" s="8"/>
      <c r="D25" s="8">
        <f t="shared" si="0"/>
        <v>187.5</v>
      </c>
      <c r="E25" s="8"/>
      <c r="F25" s="8">
        <f t="shared" si="1"/>
        <v>147.5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1757.48</v>
      </c>
      <c r="C26" s="8"/>
      <c r="D26" s="8">
        <f t="shared" si="0"/>
        <v>150</v>
      </c>
      <c r="E26" s="8"/>
      <c r="F26" s="8">
        <f t="shared" si="1"/>
        <v>-1607.48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4456.7699999999995</v>
      </c>
      <c r="C28" s="8"/>
      <c r="D28" s="16">
        <f>SUM(D15:D27)</f>
        <v>5391</v>
      </c>
      <c r="E28" s="8"/>
      <c r="F28" s="16">
        <f t="shared" si="1"/>
        <v>934.23000000000047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-151.60999999999967</v>
      </c>
      <c r="C30" s="8"/>
      <c r="D30" s="34">
        <f>+D12-D28</f>
        <v>-5391</v>
      </c>
      <c r="E30" s="8"/>
      <c r="F30" s="34">
        <f>+B30-D30</f>
        <v>5239.3900000000003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2967.6800000000003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topLeftCell="I1" workbookViewId="0">
      <pane ySplit="3" topLeftCell="A35" activePane="bottomLeft" state="frozen"/>
      <selection activeCell="H1" sqref="H1"/>
      <selection pane="bottomLeft" activeCell="Z43" sqref="Z4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0" width="7" bestFit="1" customWidth="1"/>
    <col min="21" max="21" width="8.7109375" bestFit="1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7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59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/>
      <c r="Z11" s="58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8">
        <f t="shared" ref="Z12:Z44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8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8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132</v>
      </c>
      <c r="B24" t="s">
        <v>85</v>
      </c>
      <c r="C24" t="s">
        <v>88</v>
      </c>
      <c r="D24" t="s">
        <v>133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134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37">
        <f t="shared" si="2"/>
        <v>5124.8700000000017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79.62</v>
      </c>
      <c r="G26" s="4"/>
      <c r="H26" s="4"/>
      <c r="I26" s="4"/>
      <c r="J26" s="33">
        <f>SUM(G26:G26:I26)</f>
        <v>0</v>
      </c>
      <c r="K26" s="4">
        <v>53.62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79.62</v>
      </c>
      <c r="Y26" s="37"/>
      <c r="Z26" s="37">
        <f t="shared" si="2"/>
        <v>5045.2500000000018</v>
      </c>
    </row>
    <row r="27" spans="1:26" x14ac:dyDescent="0.25">
      <c r="B27" t="s">
        <v>82</v>
      </c>
      <c r="C27" t="s">
        <v>88</v>
      </c>
      <c r="D27" t="s">
        <v>137</v>
      </c>
      <c r="E27" s="32"/>
      <c r="F27" s="33">
        <v>13.4</v>
      </c>
      <c r="G27" s="4"/>
      <c r="H27" s="4"/>
      <c r="I27" s="4"/>
      <c r="J27" s="33">
        <f>SUM(G27:G27:I27)</f>
        <v>0</v>
      </c>
      <c r="K27" s="4">
        <v>13.4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13.4</v>
      </c>
      <c r="Y27" s="37"/>
      <c r="Z27" s="37">
        <f t="shared" si="2"/>
        <v>5031.8500000000022</v>
      </c>
    </row>
    <row r="28" spans="1:26" x14ac:dyDescent="0.25">
      <c r="A28" t="s">
        <v>138</v>
      </c>
      <c r="B28" t="s">
        <v>84</v>
      </c>
      <c r="C28" t="s">
        <v>83</v>
      </c>
      <c r="D28" t="s">
        <v>139</v>
      </c>
      <c r="E28" s="32">
        <v>659.48</v>
      </c>
      <c r="F28" s="33"/>
      <c r="G28" s="4"/>
      <c r="H28" s="4">
        <v>659.48</v>
      </c>
      <c r="I28" s="4"/>
      <c r="J28" s="33">
        <f>SUM(G28:G28:I28)</f>
        <v>659.48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37">
        <f t="shared" si="2"/>
        <v>5691.3300000000017</v>
      </c>
    </row>
    <row r="29" spans="1:26" x14ac:dyDescent="0.25">
      <c r="A29" t="s">
        <v>140</v>
      </c>
      <c r="B29" t="s">
        <v>85</v>
      </c>
      <c r="C29" t="s">
        <v>88</v>
      </c>
      <c r="D29" t="s">
        <v>141</v>
      </c>
      <c r="E29" s="32"/>
      <c r="F29" s="33">
        <v>91.6</v>
      </c>
      <c r="G29" s="4"/>
      <c r="H29" s="4"/>
      <c r="I29" s="4"/>
      <c r="J29" s="33">
        <f>SUM(G29:G29:I29)</f>
        <v>0</v>
      </c>
      <c r="K29" s="4">
        <v>65.599999999999994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91.6</v>
      </c>
      <c r="Y29" s="37"/>
      <c r="Z29" s="37">
        <f t="shared" si="2"/>
        <v>5599.7300000000014</v>
      </c>
    </row>
    <row r="30" spans="1:26" x14ac:dyDescent="0.25">
      <c r="B30" t="s">
        <v>82</v>
      </c>
      <c r="C30" t="s">
        <v>88</v>
      </c>
      <c r="D30" t="s">
        <v>142</v>
      </c>
      <c r="E30" s="32"/>
      <c r="F30" s="33">
        <v>16.399999999999999</v>
      </c>
      <c r="G30" s="4"/>
      <c r="H30" s="4"/>
      <c r="I30" s="4"/>
      <c r="J30" s="33">
        <f>SUM(G30:G30:I30)</f>
        <v>0</v>
      </c>
      <c r="K30" s="4">
        <v>16.399999999999999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16.399999999999999</v>
      </c>
      <c r="Y30" s="37"/>
      <c r="Z30" s="37">
        <f t="shared" si="2"/>
        <v>5583.3300000000017</v>
      </c>
    </row>
    <row r="31" spans="1:26" x14ac:dyDescent="0.25">
      <c r="A31" t="s">
        <v>143</v>
      </c>
      <c r="B31" t="s">
        <v>144</v>
      </c>
      <c r="C31" t="s">
        <v>88</v>
      </c>
      <c r="D31" t="s">
        <v>145</v>
      </c>
      <c r="E31" s="32"/>
      <c r="F31" s="33">
        <v>1000</v>
      </c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1000</v>
      </c>
      <c r="V31" s="4"/>
      <c r="W31" s="4"/>
      <c r="X31" s="4">
        <f t="shared" si="1"/>
        <v>1000</v>
      </c>
      <c r="Y31" s="37"/>
      <c r="Z31" s="37">
        <f t="shared" si="2"/>
        <v>4583.3300000000017</v>
      </c>
    </row>
    <row r="32" spans="1:26" x14ac:dyDescent="0.25">
      <c r="A32" t="s">
        <v>146</v>
      </c>
      <c r="B32" t="s">
        <v>144</v>
      </c>
      <c r="C32" t="s">
        <v>88</v>
      </c>
      <c r="D32" t="s">
        <v>147</v>
      </c>
      <c r="E32" s="32"/>
      <c r="F32" s="33">
        <v>318.8</v>
      </c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318.8</v>
      </c>
      <c r="V32" s="4"/>
      <c r="W32" s="4"/>
      <c r="X32" s="4">
        <f t="shared" si="1"/>
        <v>318.8</v>
      </c>
      <c r="Y32" s="37"/>
      <c r="Z32" s="37">
        <f t="shared" si="2"/>
        <v>4264.5300000000016</v>
      </c>
    </row>
    <row r="33" spans="1:26" x14ac:dyDescent="0.25">
      <c r="A33" t="s">
        <v>148</v>
      </c>
      <c r="B33" t="s">
        <v>84</v>
      </c>
      <c r="C33" t="s">
        <v>88</v>
      </c>
      <c r="D33" t="s">
        <v>149</v>
      </c>
      <c r="E33" s="32"/>
      <c r="F33" s="33">
        <v>326.60000000000002</v>
      </c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>
        <v>326.60000000000002</v>
      </c>
      <c r="T33" s="4"/>
      <c r="U33" s="4"/>
      <c r="V33" s="4"/>
      <c r="W33" s="4"/>
      <c r="X33" s="4">
        <f t="shared" si="1"/>
        <v>326.60000000000002</v>
      </c>
      <c r="Y33" s="37">
        <v>54.43</v>
      </c>
      <c r="Z33" s="37">
        <f t="shared" si="2"/>
        <v>3937.9300000000017</v>
      </c>
    </row>
    <row r="34" spans="1:26" x14ac:dyDescent="0.25">
      <c r="A34" t="s">
        <v>150</v>
      </c>
      <c r="B34" t="s">
        <v>151</v>
      </c>
      <c r="C34" t="s">
        <v>88</v>
      </c>
      <c r="D34" t="s">
        <v>152</v>
      </c>
      <c r="E34" s="32"/>
      <c r="F34" s="33">
        <v>72</v>
      </c>
      <c r="G34" s="4"/>
      <c r="H34" s="4"/>
      <c r="I34" s="4"/>
      <c r="J34" s="33">
        <f>SUM(G34:G34:I34)</f>
        <v>0</v>
      </c>
      <c r="K34" s="4"/>
      <c r="L34" s="4"/>
      <c r="M34" s="4">
        <v>72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72</v>
      </c>
      <c r="Y34" s="33">
        <v>12</v>
      </c>
      <c r="Z34" s="37">
        <f t="shared" si="2"/>
        <v>3865.9300000000017</v>
      </c>
    </row>
    <row r="35" spans="1:26" x14ac:dyDescent="0.25">
      <c r="A35" t="s">
        <v>157</v>
      </c>
      <c r="B35" t="s">
        <v>158</v>
      </c>
      <c r="C35" t="s">
        <v>88</v>
      </c>
      <c r="D35" t="s">
        <v>159</v>
      </c>
      <c r="E35" s="32"/>
      <c r="F35" s="33">
        <v>238.68</v>
      </c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238.68</v>
      </c>
      <c r="V35" s="4"/>
      <c r="W35" s="4"/>
      <c r="X35" s="33">
        <f t="shared" si="1"/>
        <v>238.68</v>
      </c>
      <c r="Y35" s="33">
        <v>39.78</v>
      </c>
      <c r="Z35" s="37">
        <f t="shared" si="2"/>
        <v>3627.2500000000018</v>
      </c>
    </row>
    <row r="36" spans="1:26" x14ac:dyDescent="0.25">
      <c r="A36" t="s">
        <v>160</v>
      </c>
      <c r="B36" t="s">
        <v>85</v>
      </c>
      <c r="C36" t="s">
        <v>88</v>
      </c>
      <c r="D36" t="s">
        <v>161</v>
      </c>
      <c r="E36" s="32"/>
      <c r="F36" s="33">
        <v>81.36</v>
      </c>
      <c r="G36" s="4"/>
      <c r="H36" s="4"/>
      <c r="I36" s="4"/>
      <c r="J36" s="33">
        <f>SUM(G36:G36:I36)</f>
        <v>0</v>
      </c>
      <c r="K36" s="4">
        <v>55.36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81.36</v>
      </c>
      <c r="Y36" s="33"/>
      <c r="Z36" s="37">
        <f t="shared" si="2"/>
        <v>3545.8900000000017</v>
      </c>
    </row>
    <row r="37" spans="1:26" x14ac:dyDescent="0.25">
      <c r="B37" t="s">
        <v>82</v>
      </c>
      <c r="C37" t="s">
        <v>88</v>
      </c>
      <c r="D37" t="s">
        <v>162</v>
      </c>
      <c r="E37" s="32"/>
      <c r="F37" s="33">
        <v>13.8</v>
      </c>
      <c r="G37" s="4"/>
      <c r="H37" s="4"/>
      <c r="I37" s="4"/>
      <c r="J37" s="33">
        <f>SUM(G37:G37:I37)</f>
        <v>0</v>
      </c>
      <c r="K37" s="4">
        <v>13.8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13.8</v>
      </c>
      <c r="Y37" s="33"/>
      <c r="Z37" s="37">
        <f t="shared" si="2"/>
        <v>3532.0900000000015</v>
      </c>
    </row>
    <row r="38" spans="1:26" x14ac:dyDescent="0.25">
      <c r="A38" t="s">
        <v>163</v>
      </c>
      <c r="B38" t="s">
        <v>164</v>
      </c>
      <c r="C38" t="s">
        <v>88</v>
      </c>
      <c r="D38" t="s">
        <v>165</v>
      </c>
      <c r="E38" s="32"/>
      <c r="F38" s="33">
        <v>168</v>
      </c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168</v>
      </c>
      <c r="W38" s="4"/>
      <c r="X38" s="33">
        <f t="shared" si="1"/>
        <v>168</v>
      </c>
      <c r="Y38" s="33">
        <v>28</v>
      </c>
      <c r="Z38" s="37">
        <f t="shared" si="2"/>
        <v>3364.0900000000015</v>
      </c>
    </row>
    <row r="39" spans="1:26" x14ac:dyDescent="0.25">
      <c r="A39" t="s">
        <v>166</v>
      </c>
      <c r="B39" t="s">
        <v>167</v>
      </c>
      <c r="C39" t="s">
        <v>168</v>
      </c>
      <c r="D39" t="s">
        <v>169</v>
      </c>
      <c r="E39" s="32"/>
      <c r="F39" s="33">
        <v>47</v>
      </c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>
        <v>47</v>
      </c>
      <c r="R39" s="4"/>
      <c r="S39" s="4"/>
      <c r="T39" s="4"/>
      <c r="U39" s="4"/>
      <c r="V39" s="4"/>
      <c r="W39" s="4"/>
      <c r="X39" s="33">
        <f t="shared" si="1"/>
        <v>47</v>
      </c>
      <c r="Y39" s="33"/>
      <c r="Z39" s="37">
        <f t="shared" si="2"/>
        <v>3317.0900000000015</v>
      </c>
    </row>
    <row r="40" spans="1:26" x14ac:dyDescent="0.25">
      <c r="A40" t="s">
        <v>170</v>
      </c>
      <c r="B40" t="s">
        <v>171</v>
      </c>
      <c r="C40" t="s">
        <v>88</v>
      </c>
      <c r="D40" t="s">
        <v>172</v>
      </c>
      <c r="E40" s="32"/>
      <c r="F40" s="33">
        <v>40</v>
      </c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>
        <v>40</v>
      </c>
      <c r="U40" s="4"/>
      <c r="V40" s="4"/>
      <c r="W40" s="4"/>
      <c r="X40" s="33">
        <f t="shared" si="1"/>
        <v>40</v>
      </c>
      <c r="Y40" s="33"/>
      <c r="Z40" s="37">
        <f t="shared" si="2"/>
        <v>3277.0900000000015</v>
      </c>
    </row>
    <row r="41" spans="1:26" x14ac:dyDescent="0.25">
      <c r="B41" t="s">
        <v>78</v>
      </c>
      <c r="C41" t="s">
        <v>88</v>
      </c>
      <c r="D41" t="s">
        <v>173</v>
      </c>
      <c r="E41" s="32"/>
      <c r="F41" s="33">
        <v>6</v>
      </c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</v>
      </c>
      <c r="W41" s="4"/>
      <c r="X41" s="33">
        <f t="shared" si="1"/>
        <v>6</v>
      </c>
      <c r="Y41" s="33">
        <v>1</v>
      </c>
      <c r="Z41" s="37">
        <f t="shared" si="2"/>
        <v>3271.0900000000015</v>
      </c>
    </row>
    <row r="42" spans="1:26" x14ac:dyDescent="0.25">
      <c r="A42" t="s">
        <v>174</v>
      </c>
      <c r="B42" t="s">
        <v>85</v>
      </c>
      <c r="C42" t="s">
        <v>88</v>
      </c>
      <c r="D42" t="s">
        <v>175</v>
      </c>
      <c r="E42" s="32"/>
      <c r="F42" s="33">
        <v>81.36</v>
      </c>
      <c r="G42" s="4"/>
      <c r="H42" s="4"/>
      <c r="I42" s="4"/>
      <c r="J42" s="33">
        <f>SUM(G42:G42:I42)</f>
        <v>0</v>
      </c>
      <c r="K42" s="4">
        <v>55.36</v>
      </c>
      <c r="L42" s="4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81.36</v>
      </c>
      <c r="Y42" s="33"/>
      <c r="Z42" s="37">
        <f t="shared" si="2"/>
        <v>3189.7300000000014</v>
      </c>
    </row>
    <row r="43" spans="1:26" x14ac:dyDescent="0.25">
      <c r="B43" t="s">
        <v>82</v>
      </c>
      <c r="C43" t="s">
        <v>88</v>
      </c>
      <c r="D43" t="s">
        <v>176</v>
      </c>
      <c r="E43" s="32"/>
      <c r="F43" s="33">
        <v>13.8</v>
      </c>
      <c r="G43" s="4"/>
      <c r="H43" s="4"/>
      <c r="I43" s="4"/>
      <c r="J43" s="33">
        <f>SUM(G43:G43:I43)</f>
        <v>0</v>
      </c>
      <c r="K43" s="4">
        <v>13.8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13.8</v>
      </c>
      <c r="Y43" s="33"/>
      <c r="Z43" s="37">
        <f t="shared" si="2"/>
        <v>3175.9300000000012</v>
      </c>
    </row>
    <row r="44" spans="1:26" x14ac:dyDescent="0.25">
      <c r="A44" t="s">
        <v>177</v>
      </c>
      <c r="B44" t="s">
        <v>178</v>
      </c>
      <c r="C44" t="s">
        <v>88</v>
      </c>
      <c r="D44" t="s">
        <v>179</v>
      </c>
      <c r="E44" s="32"/>
      <c r="F44" s="33">
        <v>208.25</v>
      </c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>
        <v>208.25</v>
      </c>
      <c r="P44" s="4"/>
      <c r="Q44" s="4"/>
      <c r="R44" s="4"/>
      <c r="S44" s="4"/>
      <c r="T44" s="4"/>
      <c r="U44" s="4"/>
      <c r="V44" s="4"/>
      <c r="W44" s="4"/>
      <c r="X44" s="33">
        <f t="shared" si="1"/>
        <v>208.25</v>
      </c>
      <c r="Y44" s="33"/>
      <c r="Z44" s="56">
        <f t="shared" si="2"/>
        <v>2967.6800000000012</v>
      </c>
    </row>
    <row r="45" spans="1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1"/>
        <v>0</v>
      </c>
      <c r="Y45" s="33"/>
      <c r="Z45" s="37"/>
    </row>
    <row r="46" spans="1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1"/>
        <v>0</v>
      </c>
      <c r="Y46" s="33"/>
      <c r="Z46" s="37"/>
    </row>
    <row r="47" spans="1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7"/>
    </row>
    <row r="48" spans="1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3:26" x14ac:dyDescent="0.25">
      <c r="C60" s="3" t="s">
        <v>11</v>
      </c>
      <c r="E60" s="31">
        <f>SUM(G60:I60)</f>
        <v>4305.16</v>
      </c>
      <c r="F60" s="39">
        <f>SUM(F5:F59)</f>
        <v>4456.7700000000004</v>
      </c>
      <c r="G60" s="31">
        <f>SUM(G5:G49)</f>
        <v>3500</v>
      </c>
      <c r="H60" s="31">
        <f>SUM(H5:H49)</f>
        <v>659.48</v>
      </c>
      <c r="I60" s="31">
        <f>SUM(I5:I49)</f>
        <v>145.68</v>
      </c>
      <c r="J60" s="52">
        <f t="shared" ref="J60:Y60" si="3">SUM(J5:J59)</f>
        <v>4305.16</v>
      </c>
      <c r="K60" s="17">
        <f t="shared" si="3"/>
        <v>622.43999999999983</v>
      </c>
      <c r="L60" s="17">
        <f t="shared" si="3"/>
        <v>234</v>
      </c>
      <c r="M60" s="17">
        <f t="shared" si="3"/>
        <v>92</v>
      </c>
      <c r="N60" s="17">
        <f t="shared" si="3"/>
        <v>586</v>
      </c>
      <c r="O60" s="17">
        <f t="shared" si="3"/>
        <v>208.25</v>
      </c>
      <c r="P60" s="17">
        <f t="shared" si="3"/>
        <v>180</v>
      </c>
      <c r="Q60" s="17">
        <f t="shared" si="3"/>
        <v>236</v>
      </c>
      <c r="R60" s="17">
        <f t="shared" si="3"/>
        <v>0</v>
      </c>
      <c r="S60" s="17">
        <f t="shared" si="3"/>
        <v>326.60000000000002</v>
      </c>
      <c r="T60" s="17">
        <f t="shared" si="3"/>
        <v>40</v>
      </c>
      <c r="U60" s="17">
        <f t="shared" si="3"/>
        <v>1757.48</v>
      </c>
      <c r="V60" s="17">
        <f t="shared" si="3"/>
        <v>174</v>
      </c>
      <c r="W60" s="17">
        <f t="shared" si="3"/>
        <v>0</v>
      </c>
      <c r="X60" s="17">
        <f t="shared" si="3"/>
        <v>4456.7700000000004</v>
      </c>
      <c r="Y60" s="39">
        <f t="shared" si="3"/>
        <v>135.21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-4305.16</v>
      </c>
      <c r="F64" s="35">
        <f>F62-F60</f>
        <v>-4456.7700000000004</v>
      </c>
      <c r="G64" s="35">
        <f t="shared" ref="G64:V64" si="4">G62-G60</f>
        <v>-3500</v>
      </c>
      <c r="H64" s="35">
        <f t="shared" si="4"/>
        <v>-659.48</v>
      </c>
      <c r="I64" s="35">
        <f t="shared" si="4"/>
        <v>-145.68</v>
      </c>
      <c r="J64" s="35">
        <f t="shared" si="4"/>
        <v>-4305.16</v>
      </c>
      <c r="K64" s="35">
        <f t="shared" si="4"/>
        <v>182.56000000000017</v>
      </c>
      <c r="L64" s="35">
        <f t="shared" si="4"/>
        <v>78</v>
      </c>
      <c r="M64" s="35">
        <f t="shared" si="4"/>
        <v>-42</v>
      </c>
      <c r="N64" s="35">
        <f t="shared" si="4"/>
        <v>-136</v>
      </c>
      <c r="O64" s="35">
        <f t="shared" si="4"/>
        <v>1.75</v>
      </c>
      <c r="P64" s="35">
        <f t="shared" si="4"/>
        <v>0</v>
      </c>
      <c r="Q64" s="35">
        <f t="shared" si="4"/>
        <v>-1</v>
      </c>
      <c r="R64" s="35">
        <f t="shared" si="4"/>
        <v>3542</v>
      </c>
      <c r="S64" s="35">
        <f t="shared" si="4"/>
        <v>273.39999999999998</v>
      </c>
      <c r="T64" s="35">
        <f t="shared" si="4"/>
        <v>210</v>
      </c>
      <c r="U64" s="35">
        <f t="shared" si="4"/>
        <v>-1557.48</v>
      </c>
      <c r="V64" s="35">
        <f t="shared" si="4"/>
        <v>-74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2025-09-09T08:30:10Z</cp:lastPrinted>
  <dcterms:created xsi:type="dcterms:W3CDTF">2011-06-26T08:01:14Z</dcterms:created>
  <dcterms:modified xsi:type="dcterms:W3CDTF">2026-02-21T12:00:54Z</dcterms:modified>
  <cp:category/>
  <cp:contentStatus/>
</cp:coreProperties>
</file>