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18C5FCA3-1A88-45AE-8F66-D83D0B8976B6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0" i="15" l="1"/>
  <c r="Z21" i="15" s="1"/>
  <c r="Z22" i="15" s="1"/>
  <c r="Z23" i="15" s="1"/>
  <c r="Z18" i="15"/>
  <c r="Z19" i="15" s="1"/>
  <c r="X18" i="15"/>
  <c r="X17" i="15"/>
  <c r="F60" i="15"/>
  <c r="J6" i="15"/>
  <c r="J8" i="15"/>
  <c r="X8" i="15"/>
  <c r="X6" i="15"/>
  <c r="W60" i="15" l="1"/>
  <c r="L60" i="15"/>
  <c r="M60" i="15"/>
  <c r="N60" i="15"/>
  <c r="O60" i="15"/>
  <c r="P60" i="15"/>
  <c r="Q60" i="15"/>
  <c r="R60" i="15"/>
  <c r="S60" i="15"/>
  <c r="T60" i="15"/>
  <c r="U60" i="15"/>
  <c r="V60" i="15"/>
  <c r="J28" i="15" l="1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K60" i="15"/>
  <c r="H60" i="15"/>
  <c r="I60" i="15"/>
  <c r="G60" i="15"/>
  <c r="Y60" i="15"/>
  <c r="X56" i="15"/>
  <c r="X57" i="15"/>
  <c r="X58" i="15"/>
  <c r="X59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S62" i="15" l="1"/>
  <c r="H24" i="3"/>
  <c r="H16" i="3"/>
  <c r="D16" i="3"/>
  <c r="L62" i="15"/>
  <c r="B16" i="3"/>
  <c r="J25" i="15"/>
  <c r="J26" i="15"/>
  <c r="J27" i="15"/>
  <c r="J10" i="15"/>
  <c r="J11" i="15"/>
  <c r="J12" i="15"/>
  <c r="J13" i="15"/>
  <c r="J14" i="15"/>
  <c r="J15" i="15"/>
  <c r="J16" i="15"/>
  <c r="J19" i="15"/>
  <c r="J20" i="15"/>
  <c r="J21" i="15"/>
  <c r="J22" i="15"/>
  <c r="J23" i="15"/>
  <c r="J24" i="15"/>
  <c r="J9" i="15"/>
  <c r="J7" i="15"/>
  <c r="J60" i="15" l="1"/>
  <c r="L64" i="15"/>
  <c r="F16" i="3"/>
  <c r="H26" i="13" l="1"/>
  <c r="H20" i="13"/>
  <c r="H29" i="13" s="1"/>
  <c r="B27" i="3" l="1"/>
  <c r="U62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4" i="15"/>
  <c r="H28" i="3"/>
  <c r="B32" i="3" l="1"/>
  <c r="B7" i="3" l="1"/>
  <c r="X5" i="15" l="1"/>
  <c r="X60" i="15" l="1"/>
  <c r="Z5" i="15"/>
  <c r="J64" i="15"/>
  <c r="Z6" i="15" l="1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62" i="15"/>
  <c r="F62" i="15"/>
  <c r="H62" i="15"/>
  <c r="I62" i="15"/>
  <c r="V62" i="15"/>
  <c r="T62" i="15"/>
  <c r="Q62" i="15"/>
  <c r="P62" i="15"/>
  <c r="O62" i="15"/>
  <c r="N62" i="15"/>
  <c r="M62" i="15"/>
  <c r="K62" i="15"/>
  <c r="G62" i="15"/>
  <c r="B19" i="3"/>
  <c r="F19" i="3" s="1"/>
  <c r="B18" i="3"/>
  <c r="T64" i="15" l="1"/>
  <c r="I64" i="15"/>
  <c r="M64" i="15"/>
  <c r="Q64" i="15"/>
  <c r="N64" i="15"/>
  <c r="S64" i="15"/>
  <c r="H64" i="15"/>
  <c r="O64" i="15"/>
  <c r="K64" i="15"/>
  <c r="P64" i="15"/>
  <c r="V64" i="15"/>
  <c r="R64" i="15"/>
  <c r="E62" i="15"/>
  <c r="E68" i="15" l="1"/>
  <c r="B18" i="9"/>
  <c r="F64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60" i="15"/>
  <c r="G64" i="15"/>
  <c r="B12" i="3" l="1"/>
  <c r="B30" i="3" s="1"/>
  <c r="B17" i="9"/>
  <c r="C19" i="9" s="1"/>
  <c r="E67" i="15"/>
  <c r="E64" i="15"/>
  <c r="F12" i="3" l="1"/>
  <c r="B34" i="3"/>
  <c r="F30" i="3"/>
</calcChain>
</file>

<file path=xl/sharedStrings.xml><?xml version="1.0" encoding="utf-8"?>
<sst xmlns="http://schemas.openxmlformats.org/spreadsheetml/2006/main" count="186" uniqueCount="136">
  <si>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</si>
  <si>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</si>
  <si>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</si>
  <si>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</si>
  <si>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</si>
  <si>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</si>
  <si>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</si>
  <si>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</si>
  <si>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</si>
  <si>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</si>
  <si>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</si>
  <si>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</si>
  <si>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</si>
  <si>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</si>
  <si>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</si>
  <si>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</si>
  <si>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</si>
  <si>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</si>
  <si>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</si>
  <si>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</si>
  <si>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</si>
  <si>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</si>
  <si>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</si>
  <si>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</si>
  <si>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</si>
  <si>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</si>
  <si>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</si>
  <si>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</si>
  <si>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</si>
  <si>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</si>
  <si>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</si>
  <si>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</si>
  <si>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</si>
  <si>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</si>
  <si>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</si>
  <si>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</si>
  <si>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</si>
  <si>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</si>
  <si>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</si>
  <si>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</si>
  <si>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</si>
  <si>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</si>
  <si>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</si>
  <si>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</si>
  <si>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</si>
  <si>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</si>
  <si>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</si>
  <si>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</si>
  <si>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</si>
  <si>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</si>
  <si>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</si>
  <si>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</si>
  <si>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</si>
  <si>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</si>
  <si>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</si>
  <si>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</si>
  <si>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</si>
  <si>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</si>
  <si>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</si>
  <si>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</si>
  <si>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</si>
  <si>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</si>
  <si>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</si>
  <si>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</si>
  <si>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</si>
  <si>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</si>
  <si>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</si>
  <si>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</si>
  <si>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</si>
  <si>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</si>
  <si>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</si>
  <si>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</si>
  <si>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</si>
  <si>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</si>
  <si>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</si>
  <si>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</si>
  <si>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</si>
  <si>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</si>
  <si>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</si>
  <si>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</si>
  <si>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</si>
  <si>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</si>
  <si>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</si>
  <si>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</si>
  <si>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</si>
  <si>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</si>
  <si>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</si>
  <si>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</si>
  <si>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</si>
  <si>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</si>
  <si>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</si>
  <si>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</si>
  <si>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</si>
  <si>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</si>
  <si>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</si>
  <si>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</si>
  <si>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</si>
  <si>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23rd June</t>
  </si>
  <si>
    <t>11th July</t>
  </si>
  <si>
    <t>23rd July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</si>
  <si>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</si>
  <si>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</si>
  <si>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</si>
  <si>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</si>
  <si>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</si>
  <si>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</si>
  <si>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</si>
  <si>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</si>
  <si>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</si>
  <si>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</si>
  <si>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</si>
  <si>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</si>
  <si>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</si>
  <si>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</si>
  <si>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</si>
  <si>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P25/26-6</t>
  </si>
  <si>
    <t>12th May</t>
  </si>
  <si>
    <t>P25/26-8</t>
  </si>
  <si>
    <t>P25/26-9</t>
  </si>
  <si>
    <t>2nd June</t>
  </si>
  <si>
    <t>North Cliffe Village Hall</t>
  </si>
  <si>
    <t>P25/26-10</t>
  </si>
  <si>
    <t>P25/26-11</t>
  </si>
  <si>
    <t>12th June</t>
  </si>
  <si>
    <t>P25/26-12</t>
  </si>
  <si>
    <t>P25/26-13</t>
  </si>
  <si>
    <t>Full Bank Reconciliation  - 31st July 2025</t>
  </si>
  <si>
    <t>Balance per Bank Statement 31st July 2025</t>
  </si>
  <si>
    <t>P25/26-14</t>
  </si>
  <si>
    <t>P25/26-15</t>
  </si>
  <si>
    <t>18th July</t>
  </si>
  <si>
    <t>Men in Sheds</t>
  </si>
  <si>
    <t>P25/26-16</t>
  </si>
  <si>
    <t>P25/26-17</t>
  </si>
  <si>
    <t>4 months to 31st July 2025</t>
  </si>
  <si>
    <t>4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</si>
</sst>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  <xf numFmtId="0" fontId="0" fillId="0" borderId="0" xfId="0" applyBorder="1"/>
    <xf numFmtId="2" fontId="0" fillId="0" borderId="0" xfId="0" applyNumberFormat="1" applyBorder="1"/>
    <xf numFmtId="0" fontId="1" fillId="0" borderId="6" xfId="0" applyFont="1" applyBorder="1"/>
    <xf numFmtId="2" fontId="17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126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127</v>
      </c>
      <c r="B7" s="25">
        <v>5217.8900000000003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5217.8900000000003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100</v>
      </c>
      <c r="B16" s="25">
        <v>3119.29</v>
      </c>
    </row>
    <row r="17" spans="1:3" ht="15.75" x14ac:dyDescent="0.25">
      <c r="A17" s="22" t="s">
        <v>7</v>
      </c>
      <c r="B17" s="25">
        <f>'Cash book'!E60</f>
        <v>3645.68</v>
      </c>
    </row>
    <row r="18" spans="1:3" ht="15.75" x14ac:dyDescent="0.25">
      <c r="A18" s="22" t="s">
        <v>8</v>
      </c>
      <c r="B18" s="25">
        <f>'Cash book'!F60</f>
        <v>1547.08</v>
      </c>
    </row>
    <row r="19" spans="1:3" ht="15.75" x14ac:dyDescent="0.25">
      <c r="A19" s="22" t="s">
        <v>9</v>
      </c>
      <c r="B19" s="18"/>
      <c r="C19" s="25">
        <f>B16+B17-B18</f>
        <v>5217.8899999999994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19"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4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135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134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book'!G60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book'!I60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book'!H60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3645.68</v>
      </c>
      <c r="C12" s="8"/>
      <c r="D12" s="34">
        <f>+H12*$H$1/12</f>
        <v>0</v>
      </c>
      <c r="E12" s="8"/>
      <c r="F12" s="34">
        <f>+B12-D12</f>
        <v>3645.68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book'!K60</f>
        <v>268.08</v>
      </c>
      <c r="C15" s="8"/>
      <c r="D15" s="8">
        <f t="shared" ref="D15:D27" si="0">+H15*$H$1/12</f>
        <v>268.33333333333331</v>
      </c>
      <c r="E15" s="8"/>
      <c r="F15" s="8">
        <f t="shared" ref="F15:F28" si="1">-B15+D15</f>
        <v>0.2533333333333303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book'!L60</f>
        <v>104</v>
      </c>
      <c r="C16" s="8"/>
      <c r="D16" s="8">
        <f>Budget!H8</f>
        <v>312</v>
      </c>
      <c r="E16" s="8"/>
      <c r="F16" s="8">
        <f t="shared" si="1"/>
        <v>208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book'!V60</f>
        <v>0</v>
      </c>
      <c r="C17" s="8"/>
      <c r="D17" s="8">
        <f t="shared" si="0"/>
        <v>33.333333333333336</v>
      </c>
      <c r="E17" s="8"/>
      <c r="F17" s="8">
        <f t="shared" si="1"/>
        <v>33.333333333333336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book'!N60</f>
        <v>586</v>
      </c>
      <c r="C18" s="8"/>
      <c r="D18" s="8">
        <f t="shared" si="0"/>
        <v>200</v>
      </c>
      <c r="E18" s="8"/>
      <c r="F18" s="8">
        <f t="shared" si="1"/>
        <v>-386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book'!M60</f>
        <v>20</v>
      </c>
      <c r="C19" s="8"/>
      <c r="D19" s="8">
        <f t="shared" si="0"/>
        <v>16.666666666666668</v>
      </c>
      <c r="E19" s="8"/>
      <c r="F19" s="8">
        <f t="shared" si="1"/>
        <v>-3.3333333333333321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book'!R60</f>
        <v>0</v>
      </c>
      <c r="C20" s="8"/>
      <c r="D20" s="8">
        <f t="shared" si="0"/>
        <v>1180.6666666666667</v>
      </c>
      <c r="E20" s="8"/>
      <c r="F20" s="8">
        <f t="shared" si="1"/>
        <v>1180.6666666666667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book'!O60</f>
        <v>0</v>
      </c>
      <c r="C21" s="8"/>
      <c r="D21" s="8">
        <f t="shared" si="0"/>
        <v>70</v>
      </c>
      <c r="E21" s="8"/>
      <c r="F21" s="8">
        <f t="shared" si="1"/>
        <v>70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book'!P60</f>
        <v>180</v>
      </c>
      <c r="C22" s="8"/>
      <c r="D22" s="8">
        <f t="shared" si="0"/>
        <v>60</v>
      </c>
      <c r="E22" s="8"/>
      <c r="F22" s="8">
        <f t="shared" si="1"/>
        <v>-120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book'!Q60</f>
        <v>189</v>
      </c>
      <c r="C23" s="8"/>
      <c r="D23" s="8">
        <f t="shared" si="0"/>
        <v>78.333333333333329</v>
      </c>
      <c r="E23" s="8"/>
      <c r="F23" s="8">
        <f t="shared" si="1"/>
        <v>-110.66666666666667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book'!S60</f>
        <v>0</v>
      </c>
      <c r="C24" s="8"/>
      <c r="D24" s="8">
        <f t="shared" si="0"/>
        <v>200</v>
      </c>
      <c r="E24" s="8"/>
      <c r="F24" s="8">
        <f t="shared" si="1"/>
        <v>200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book'!T60</f>
        <v>0</v>
      </c>
      <c r="C25" s="8"/>
      <c r="D25" s="8">
        <f t="shared" si="0"/>
        <v>83.333333333333329</v>
      </c>
      <c r="E25" s="8"/>
      <c r="F25" s="8">
        <f t="shared" si="1"/>
        <v>83.333333333333329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book'!U60</f>
        <v>200</v>
      </c>
      <c r="C26" s="8"/>
      <c r="D26" s="8">
        <f t="shared" si="0"/>
        <v>66.666666666666671</v>
      </c>
      <c r="E26" s="8"/>
      <c r="F26" s="8">
        <f t="shared" si="1"/>
        <v>-133.33333333333331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book'!U61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1547.08</v>
      </c>
      <c r="C28" s="8"/>
      <c r="D28" s="16">
        <f>SUM(D15:D27)</f>
        <v>2569.3333333333335</v>
      </c>
      <c r="E28" s="8"/>
      <c r="F28" s="16">
        <f t="shared" si="1"/>
        <v>1022.2533333333336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2098.6</v>
      </c>
      <c r="C30" s="8"/>
      <c r="D30" s="34">
        <f>+D12-D28</f>
        <v>-2569.3333333333335</v>
      </c>
      <c r="E30" s="8"/>
      <c r="F30" s="34">
        <f>+B30-D30</f>
        <v>4667.9333333333334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5217.8899999999994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8"/>
  <sheetViews>
    <sheetView workbookViewId="0">
      <pane ySplit="3" topLeftCell="A13" activePane="bottomLeft" state="frozen"/>
      <selection activeCell="H1" sqref="H1"/>
      <selection pane="bottomLeft" activeCell="A23" sqref="A23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60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109</v>
      </c>
      <c r="B5" t="s">
        <v>78</v>
      </c>
      <c r="C5" t="s">
        <v>88</v>
      </c>
      <c r="D5" t="s">
        <v>105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>Z4+J5-X5</f>
        <v>2930.29</v>
      </c>
    </row>
    <row r="6" spans="1:26" x14ac:dyDescent="0.25">
      <c r="A6" t="s">
        <v>110</v>
      </c>
      <c r="B6" t="s">
        <v>82</v>
      </c>
      <c r="C6" t="s">
        <v>83</v>
      </c>
      <c r="D6" t="s">
        <v>103</v>
      </c>
      <c r="E6" s="29">
        <v>145.68</v>
      </c>
      <c r="F6" s="58"/>
      <c r="G6" s="29"/>
      <c r="H6" s="58"/>
      <c r="I6" s="58">
        <v>145.68</v>
      </c>
      <c r="J6" s="33">
        <f>SUM(G6:I6)</f>
        <v>145.68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33">
        <f>SUM(K6:V6)</f>
        <v>0</v>
      </c>
      <c r="Y6" s="58"/>
      <c r="Z6" s="37">
        <f>Z5+J6-X6</f>
        <v>3075.97</v>
      </c>
    </row>
    <row r="7" spans="1:26" x14ac:dyDescent="0.25">
      <c r="A7" t="s">
        <v>104</v>
      </c>
      <c r="B7" t="s">
        <v>85</v>
      </c>
      <c r="C7" t="s">
        <v>88</v>
      </c>
      <c r="D7" t="s">
        <v>106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59"/>
      <c r="T7" s="4"/>
      <c r="U7" s="4"/>
      <c r="V7" s="4"/>
      <c r="W7" s="4"/>
      <c r="X7" s="4">
        <f t="shared" ref="X7:X59" si="0">SUM(K7:V7)</f>
        <v>79.62</v>
      </c>
      <c r="Y7" s="37"/>
      <c r="Z7" s="37">
        <f>Z6+J7-X7</f>
        <v>2996.35</v>
      </c>
    </row>
    <row r="8" spans="1:26" x14ac:dyDescent="0.25">
      <c r="B8" t="s">
        <v>82</v>
      </c>
      <c r="C8" t="s">
        <v>88</v>
      </c>
      <c r="D8" t="s">
        <v>107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13.4</v>
      </c>
      <c r="Y8" s="37"/>
      <c r="Z8" s="37">
        <f>Z7+J8-X8</f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113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5</v>
      </c>
      <c r="Y9" s="37"/>
      <c r="Z9" s="37">
        <f>Z8+J9-X9</f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108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0"/>
        <v>0</v>
      </c>
      <c r="Y10" s="37"/>
      <c r="Z10" s="57">
        <f>Z9+J10-X10</f>
        <v>6477.95</v>
      </c>
    </row>
    <row r="11" spans="1:26" x14ac:dyDescent="0.25">
      <c r="A11" t="s">
        <v>114</v>
      </c>
      <c r="B11" t="s">
        <v>91</v>
      </c>
      <c r="C11" t="s">
        <v>88</v>
      </c>
      <c r="D11" t="s">
        <v>112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126</v>
      </c>
      <c r="Y11" s="37"/>
      <c r="Z11" s="61">
        <f>Z10+J11-X11</f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115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460</v>
      </c>
      <c r="Y12" s="37"/>
      <c r="Z12" s="61">
        <f t="shared" ref="Z12:Z23" si="1">Z11+J12-X12</f>
        <v>5891.95</v>
      </c>
    </row>
    <row r="13" spans="1:26" x14ac:dyDescent="0.25">
      <c r="A13" t="s">
        <v>116</v>
      </c>
      <c r="B13" t="s">
        <v>85</v>
      </c>
      <c r="C13" t="s">
        <v>88</v>
      </c>
      <c r="D13" t="s">
        <v>111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79.62</v>
      </c>
      <c r="Y13" s="37"/>
      <c r="Z13" s="61">
        <f t="shared" si="1"/>
        <v>5812.33</v>
      </c>
    </row>
    <row r="14" spans="1:26" x14ac:dyDescent="0.25">
      <c r="B14" t="s">
        <v>82</v>
      </c>
      <c r="C14" t="s">
        <v>88</v>
      </c>
      <c r="D14" t="s">
        <v>117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13.4</v>
      </c>
      <c r="Y14" s="37"/>
      <c r="Z14" s="61">
        <f t="shared" si="1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118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57">
        <f t="shared" si="1"/>
        <v>5793.93</v>
      </c>
    </row>
    <row r="16" spans="1:26" x14ac:dyDescent="0.25">
      <c r="A16" t="s">
        <v>119</v>
      </c>
      <c r="B16" t="s">
        <v>120</v>
      </c>
      <c r="C16" t="s">
        <v>88</v>
      </c>
      <c r="D16" t="s">
        <v>121</v>
      </c>
      <c r="E16" s="32"/>
      <c r="F16" s="33">
        <v>180</v>
      </c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>
        <v>180</v>
      </c>
      <c r="Q16" s="4"/>
      <c r="R16" s="4"/>
      <c r="S16" s="4"/>
      <c r="T16" s="4"/>
      <c r="U16" s="4"/>
      <c r="V16" s="4"/>
      <c r="W16" s="4"/>
      <c r="X16" s="4">
        <f t="shared" si="0"/>
        <v>180</v>
      </c>
      <c r="Y16" s="37"/>
      <c r="Z16" s="57">
        <f t="shared" si="1"/>
        <v>5613.93</v>
      </c>
    </row>
    <row r="17" spans="1:26" x14ac:dyDescent="0.25">
      <c r="A17" t="s">
        <v>123</v>
      </c>
      <c r="B17" t="s">
        <v>85</v>
      </c>
      <c r="C17" t="s">
        <v>88</v>
      </c>
      <c r="D17" t="s">
        <v>122</v>
      </c>
      <c r="E17" s="32"/>
      <c r="F17" s="33">
        <v>79.62</v>
      </c>
      <c r="G17" s="4"/>
      <c r="H17" s="4"/>
      <c r="I17" s="4"/>
      <c r="J17" s="33"/>
      <c r="K17" s="4">
        <v>53.62</v>
      </c>
      <c r="L17" s="4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0"/>
        <v>79.62</v>
      </c>
      <c r="Y17" s="37"/>
      <c r="Z17" s="57">
        <f t="shared" si="1"/>
        <v>5534.31</v>
      </c>
    </row>
    <row r="18" spans="1:26" x14ac:dyDescent="0.25">
      <c r="B18" t="s">
        <v>82</v>
      </c>
      <c r="C18" t="s">
        <v>88</v>
      </c>
      <c r="D18" t="s">
        <v>124</v>
      </c>
      <c r="E18" s="32"/>
      <c r="F18" s="33">
        <v>13.4</v>
      </c>
      <c r="G18" s="4"/>
      <c r="H18" s="4"/>
      <c r="I18" s="4"/>
      <c r="J18" s="33"/>
      <c r="K18" s="4">
        <v>13.4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13.4</v>
      </c>
      <c r="Y18" s="37"/>
      <c r="Z18" s="57">
        <f t="shared" si="1"/>
        <v>5520.9100000000008</v>
      </c>
    </row>
    <row r="19" spans="1:26" x14ac:dyDescent="0.25">
      <c r="A19" t="s">
        <v>97</v>
      </c>
      <c r="B19" t="s">
        <v>80</v>
      </c>
      <c r="C19" t="s">
        <v>81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5</v>
      </c>
      <c r="Y19" s="37"/>
      <c r="Z19" s="57">
        <f t="shared" si="1"/>
        <v>5515.9100000000008</v>
      </c>
    </row>
    <row r="20" spans="1:26" x14ac:dyDescent="0.25">
      <c r="A20" t="s">
        <v>98</v>
      </c>
      <c r="B20" t="s">
        <v>85</v>
      </c>
      <c r="C20" t="s">
        <v>88</v>
      </c>
      <c r="D20" t="s">
        <v>128</v>
      </c>
      <c r="E20" s="32"/>
      <c r="F20" s="33">
        <v>79.62</v>
      </c>
      <c r="G20" s="4"/>
      <c r="H20" s="4"/>
      <c r="I20" s="4"/>
      <c r="J20" s="33">
        <f>SUM(G20:G20:I20)</f>
        <v>0</v>
      </c>
      <c r="K20" s="4">
        <v>53.62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79.62</v>
      </c>
      <c r="Y20" s="37"/>
      <c r="Z20" s="57">
        <f t="shared" si="1"/>
        <v>5436.2900000000009</v>
      </c>
    </row>
    <row r="21" spans="1:26" x14ac:dyDescent="0.25">
      <c r="B21" t="s">
        <v>82</v>
      </c>
      <c r="C21" t="s">
        <v>88</v>
      </c>
      <c r="D21" t="s">
        <v>129</v>
      </c>
      <c r="E21" s="32"/>
      <c r="F21" s="33">
        <v>13.4</v>
      </c>
      <c r="G21" s="4"/>
      <c r="H21" s="4"/>
      <c r="I21" s="4"/>
      <c r="J21" s="33">
        <f>SUM(G21:G21:I21)</f>
        <v>0</v>
      </c>
      <c r="K21" s="4">
        <v>13.4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13.4</v>
      </c>
      <c r="Y21" s="37"/>
      <c r="Z21" s="57">
        <f t="shared" si="1"/>
        <v>5422.8900000000012</v>
      </c>
    </row>
    <row r="22" spans="1:26" x14ac:dyDescent="0.25">
      <c r="A22" t="s">
        <v>130</v>
      </c>
      <c r="B22" t="s">
        <v>131</v>
      </c>
      <c r="C22" s="50" t="s">
        <v>88</v>
      </c>
      <c r="D22" t="s">
        <v>132</v>
      </c>
      <c r="E22" s="32"/>
      <c r="F22" s="33">
        <v>200</v>
      </c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200</v>
      </c>
      <c r="V22" s="4"/>
      <c r="W22" s="4"/>
      <c r="X22" s="4">
        <f t="shared" si="0"/>
        <v>200</v>
      </c>
      <c r="Y22" s="37"/>
      <c r="Z22" s="57">
        <f t="shared" si="1"/>
        <v>5222.8900000000012</v>
      </c>
    </row>
    <row r="23" spans="1:26" x14ac:dyDescent="0.25">
      <c r="A23" t="s">
        <v>99</v>
      </c>
      <c r="B23" t="s">
        <v>80</v>
      </c>
      <c r="C23" t="s">
        <v>81</v>
      </c>
      <c r="D23" t="s">
        <v>133</v>
      </c>
      <c r="E23" s="32"/>
      <c r="F23" s="33">
        <v>5</v>
      </c>
      <c r="G23" s="4"/>
      <c r="H23" s="4"/>
      <c r="I23" s="4"/>
      <c r="J23" s="33">
        <f>SUM(G23:G23:I23)</f>
        <v>0</v>
      </c>
      <c r="K23" s="4"/>
      <c r="L23" s="4"/>
      <c r="M23" s="4">
        <v>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5</v>
      </c>
      <c r="Y23" s="37"/>
      <c r="Z23" s="56">
        <f t="shared" si="1"/>
        <v>5217.8900000000012</v>
      </c>
    </row>
    <row r="24" spans="1:26" x14ac:dyDescent="0.25">
      <c r="E24" s="32"/>
      <c r="F24" s="33"/>
      <c r="G24" s="4"/>
      <c r="H24" s="4"/>
      <c r="I24" s="4"/>
      <c r="J24" s="33">
        <f>SUM(G24:G24:I24)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1:26" x14ac:dyDescent="0.25">
      <c r="E25" s="32"/>
      <c r="F25" s="33"/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1:26" x14ac:dyDescent="0.25">
      <c r="E26" s="32"/>
      <c r="F26" s="33"/>
      <c r="G26" s="4"/>
      <c r="H26" s="4"/>
      <c r="I26" s="4"/>
      <c r="J26" s="33">
        <f>SUM(G26:G26:I26)</f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>
        <f>SUM(G27:G27:I27)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>
        <f>SUM(G28:G28:I28)</f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>
        <f>SUM(G29:G29:I29)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>
        <f>SUM(G30:G30:I30)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0</v>
      </c>
      <c r="Y30" s="37"/>
      <c r="Z30" s="37"/>
    </row>
    <row r="31" spans="1:26" x14ac:dyDescent="0.25">
      <c r="E31" s="32"/>
      <c r="F31" s="33"/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0</v>
      </c>
      <c r="Y31" s="37"/>
      <c r="Z31" s="37"/>
    </row>
    <row r="32" spans="1:26" x14ac:dyDescent="0.25">
      <c r="E32" s="32"/>
      <c r="F32" s="33"/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f t="shared" si="0"/>
        <v>0</v>
      </c>
      <c r="Y32" s="37"/>
      <c r="Z32" s="37"/>
    </row>
    <row r="33" spans="5:26" x14ac:dyDescent="0.25">
      <c r="E33" s="32"/>
      <c r="F33" s="33"/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f t="shared" si="0"/>
        <v>0</v>
      </c>
      <c r="Y33" s="37"/>
      <c r="Z33" s="37"/>
    </row>
    <row r="34" spans="5:26" x14ac:dyDescent="0.25">
      <c r="E34" s="32"/>
      <c r="F34" s="33"/>
      <c r="G34" s="4"/>
      <c r="H34" s="4"/>
      <c r="I34" s="4"/>
      <c r="J34" s="33">
        <f>SUM(G34:G34:I34)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5:26" x14ac:dyDescent="0.25">
      <c r="E35" s="32"/>
      <c r="F35" s="33"/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37"/>
    </row>
    <row r="36" spans="5:26" x14ac:dyDescent="0.25">
      <c r="E36" s="32"/>
      <c r="F36" s="33"/>
      <c r="G36" s="4"/>
      <c r="H36" s="4"/>
      <c r="I36" s="4"/>
      <c r="J36" s="33">
        <f>SUM(G36:G36:I36)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5:26" x14ac:dyDescent="0.25">
      <c r="E37" s="32"/>
      <c r="F37" s="33"/>
      <c r="G37" s="4"/>
      <c r="H37" s="4"/>
      <c r="I37" s="4"/>
      <c r="J37" s="33">
        <f>SUM(G37:G37:I37)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5:26" x14ac:dyDescent="0.25">
      <c r="E38" s="32"/>
      <c r="F38" s="33"/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37"/>
    </row>
    <row r="39" spans="5:26" x14ac:dyDescent="0.25">
      <c r="E39" s="32"/>
      <c r="F39" s="33"/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37"/>
    </row>
    <row r="40" spans="5:26" x14ac:dyDescent="0.25">
      <c r="E40" s="32"/>
      <c r="F40" s="33"/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37"/>
    </row>
    <row r="41" spans="5:26" x14ac:dyDescent="0.25">
      <c r="E41" s="32"/>
      <c r="F41" s="33"/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0"/>
        <v>0</v>
      </c>
      <c r="Y41" s="33"/>
      <c r="Z41" s="37"/>
    </row>
    <row r="42" spans="5:26" x14ac:dyDescent="0.25">
      <c r="E42" s="32"/>
      <c r="F42" s="33"/>
      <c r="G42" s="4"/>
      <c r="H42" s="4"/>
      <c r="I42" s="4"/>
      <c r="J42" s="33">
        <f>SUM(G42:G42:I42)</f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0</v>
      </c>
      <c r="Y42" s="33"/>
      <c r="Z42" s="37"/>
    </row>
    <row r="43" spans="5:26" x14ac:dyDescent="0.25">
      <c r="E43" s="32"/>
      <c r="F43" s="33"/>
      <c r="G43" s="4"/>
      <c r="H43" s="4"/>
      <c r="I43" s="4"/>
      <c r="J43" s="33">
        <f>SUM(G43:G43:I43)</f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0</v>
      </c>
      <c r="Y43" s="33"/>
      <c r="Z43" s="37"/>
    </row>
    <row r="44" spans="5:26" x14ac:dyDescent="0.25">
      <c r="E44" s="32"/>
      <c r="F44" s="33"/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0"/>
        <v>0</v>
      </c>
      <c r="Y44" s="33"/>
      <c r="Z44" s="37"/>
    </row>
    <row r="45" spans="5:26" x14ac:dyDescent="0.25">
      <c r="E45" s="32"/>
      <c r="F45" s="33"/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0"/>
        <v>0</v>
      </c>
      <c r="Y45" s="33"/>
      <c r="Z45" s="37"/>
    </row>
    <row r="46" spans="5:26" x14ac:dyDescent="0.25">
      <c r="E46" s="32"/>
      <c r="F46" s="33"/>
      <c r="G46" s="4"/>
      <c r="H46" s="4"/>
      <c r="I46" s="4"/>
      <c r="J46" s="33">
        <f>SUM(G46:G46:I46)</f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0"/>
        <v>0</v>
      </c>
      <c r="Y46" s="33"/>
      <c r="Z46" s="37"/>
    </row>
    <row r="47" spans="5:26" x14ac:dyDescent="0.25">
      <c r="E47" s="32"/>
      <c r="F47" s="33"/>
      <c r="G47" s="4"/>
      <c r="H47" s="4"/>
      <c r="I47" s="4"/>
      <c r="J47" s="33">
        <f>SUM(G47:G47:I47)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0"/>
        <v>0</v>
      </c>
      <c r="Y47" s="33"/>
      <c r="Z47" s="37"/>
    </row>
    <row r="48" spans="5:26" x14ac:dyDescent="0.25">
      <c r="E48" s="32"/>
      <c r="F48" s="33"/>
      <c r="G48" s="4"/>
      <c r="H48" s="4"/>
      <c r="I48" s="4"/>
      <c r="J48" s="33">
        <f>SUM(G48:G48:I48)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0"/>
        <v>0</v>
      </c>
      <c r="Y48" s="54"/>
      <c r="Z48" s="37"/>
    </row>
    <row r="49" spans="3:26" x14ac:dyDescent="0.25">
      <c r="E49" s="32"/>
      <c r="F49" s="33"/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0"/>
        <v>0</v>
      </c>
      <c r="Y49" s="33"/>
      <c r="Z49" s="55"/>
    </row>
    <row r="50" spans="3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0"/>
        <v>0</v>
      </c>
      <c r="Y50" s="33"/>
      <c r="Z50" s="55"/>
    </row>
    <row r="51" spans="3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0"/>
        <v>0</v>
      </c>
      <c r="Y51" s="33"/>
      <c r="Z51" s="55"/>
    </row>
    <row r="52" spans="3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0"/>
        <v>0</v>
      </c>
      <c r="Y52" s="33"/>
      <c r="Z52" s="55"/>
    </row>
    <row r="53" spans="3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0"/>
        <v>0</v>
      </c>
      <c r="Y53" s="33"/>
      <c r="Z53" s="55"/>
    </row>
    <row r="54" spans="3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0"/>
        <v>0</v>
      </c>
      <c r="Y54" s="33"/>
      <c r="Z54" s="55"/>
    </row>
    <row r="55" spans="3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0"/>
        <v>0</v>
      </c>
      <c r="Y55" s="33"/>
      <c r="Z55" s="37"/>
    </row>
    <row r="56" spans="3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0"/>
        <v>0</v>
      </c>
      <c r="Y56" s="33"/>
      <c r="Z56" s="37"/>
    </row>
    <row r="57" spans="3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0"/>
        <v>0</v>
      </c>
      <c r="Y57" s="33"/>
      <c r="Z57" s="37"/>
    </row>
    <row r="58" spans="3:26" x14ac:dyDescent="0.25">
      <c r="E58" s="32"/>
      <c r="F58" s="33"/>
      <c r="G58" s="4"/>
      <c r="H58" s="4"/>
      <c r="I58" s="4"/>
      <c r="J58" s="33">
        <f>SUM(G58:G58:I58)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0"/>
        <v>0</v>
      </c>
      <c r="Y58" s="33"/>
      <c r="Z58" s="37"/>
    </row>
    <row r="59" spans="3:26" x14ac:dyDescent="0.25">
      <c r="E59" s="32"/>
      <c r="F59" s="33"/>
      <c r="G59" s="4"/>
      <c r="H59" s="4"/>
      <c r="I59" s="4"/>
      <c r="J59" s="33">
        <f>SUM(G59:G59:I59)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0"/>
        <v>0</v>
      </c>
      <c r="Y59" s="33"/>
      <c r="Z59" s="57"/>
    </row>
    <row r="60" spans="3:26" x14ac:dyDescent="0.25">
      <c r="C60" s="3" t="s">
        <v>11</v>
      </c>
      <c r="E60" s="31">
        <f>SUM(G60:I60)</f>
        <v>3645.68</v>
      </c>
      <c r="F60" s="39">
        <f>SUM(F5:F59)</f>
        <v>1547.08</v>
      </c>
      <c r="G60" s="31">
        <f>SUM(G5:G49)</f>
        <v>3500</v>
      </c>
      <c r="H60" s="31">
        <f>SUM(H5:H49)</f>
        <v>0</v>
      </c>
      <c r="I60" s="31">
        <f>SUM(I5:I49)</f>
        <v>145.68</v>
      </c>
      <c r="J60" s="52">
        <f>SUM(J5:J59)</f>
        <v>3645.68</v>
      </c>
      <c r="K60" s="17">
        <f>SUM(K5:K59)</f>
        <v>268.08</v>
      </c>
      <c r="L60" s="17">
        <f>SUM(L5:L59)</f>
        <v>104</v>
      </c>
      <c r="M60" s="17">
        <f>SUM(M5:M59)</f>
        <v>20</v>
      </c>
      <c r="N60" s="17">
        <f>SUM(N5:N59)</f>
        <v>586</v>
      </c>
      <c r="O60" s="17">
        <f>SUM(O5:O59)</f>
        <v>0</v>
      </c>
      <c r="P60" s="17">
        <f>SUM(P5:P59)</f>
        <v>180</v>
      </c>
      <c r="Q60" s="17">
        <f>SUM(Q5:Q59)</f>
        <v>189</v>
      </c>
      <c r="R60" s="17">
        <f>SUM(R5:R59)</f>
        <v>0</v>
      </c>
      <c r="S60" s="17">
        <f>SUM(S5:S59)</f>
        <v>0</v>
      </c>
      <c r="T60" s="17">
        <f>SUM(T5:T59)</f>
        <v>0</v>
      </c>
      <c r="U60" s="17">
        <f>SUM(U5:U59)</f>
        <v>200</v>
      </c>
      <c r="V60" s="17">
        <f>SUM(V5:V59)</f>
        <v>0</v>
      </c>
      <c r="W60" s="17">
        <f>SUM(W5:W59)</f>
        <v>0</v>
      </c>
      <c r="X60" s="17">
        <f>SUM(X5:X59)</f>
        <v>1547.08</v>
      </c>
      <c r="Y60" s="39">
        <f>SUM(Y5:Y59)</f>
        <v>0</v>
      </c>
      <c r="Z60" s="30"/>
    </row>
    <row r="61" spans="3:26" x14ac:dyDescent="0.25">
      <c r="E61" s="29"/>
      <c r="F61" s="30"/>
      <c r="J61" s="30"/>
      <c r="Y61" s="30"/>
      <c r="Z61" s="30"/>
    </row>
    <row r="62" spans="3:26" x14ac:dyDescent="0.25">
      <c r="C62" s="3" t="s">
        <v>90</v>
      </c>
      <c r="E62" s="32">
        <f>SUM(G62:I62)</f>
        <v>0</v>
      </c>
      <c r="F62" s="33">
        <f>Budget!H21</f>
        <v>0</v>
      </c>
      <c r="G62" s="4">
        <f>Budget!H33</f>
        <v>0</v>
      </c>
      <c r="H62" s="4">
        <f>Budget!H26</f>
        <v>0</v>
      </c>
      <c r="I62" s="4">
        <f>Budget!H24</f>
        <v>0</v>
      </c>
      <c r="J62" s="33"/>
      <c r="K62" s="4">
        <f>Budget!H7</f>
        <v>805</v>
      </c>
      <c r="L62" s="4">
        <f>Budget!H8</f>
        <v>312</v>
      </c>
      <c r="M62" s="4">
        <f>Budget!H12</f>
        <v>50</v>
      </c>
      <c r="N62" s="4">
        <f>Budget!H13</f>
        <v>450</v>
      </c>
      <c r="O62" s="4">
        <f>Budget!H14</f>
        <v>210</v>
      </c>
      <c r="P62" s="4">
        <f>Budget!H11</f>
        <v>180</v>
      </c>
      <c r="Q62" s="4">
        <f>Budget!H17</f>
        <v>235</v>
      </c>
      <c r="R62" s="4">
        <f>Budget!H20</f>
        <v>3542</v>
      </c>
      <c r="S62" s="4">
        <f>Budget!H16</f>
        <v>600</v>
      </c>
      <c r="T62" s="4">
        <f>Budget!H18</f>
        <v>250</v>
      </c>
      <c r="U62" s="4">
        <f>Budget!H15</f>
        <v>200</v>
      </c>
      <c r="V62" s="4">
        <f>Budget!H9</f>
        <v>100</v>
      </c>
      <c r="W62" s="4"/>
      <c r="X62" s="42"/>
      <c r="Y62" s="44"/>
      <c r="Z62" s="30"/>
    </row>
    <row r="63" spans="3:26" x14ac:dyDescent="0.25">
      <c r="E63" s="29"/>
      <c r="F63" s="30"/>
      <c r="J63" s="48"/>
      <c r="X63" s="46" t="s">
        <v>71</v>
      </c>
      <c r="Y63" s="47" t="s">
        <v>71</v>
      </c>
      <c r="Z63" s="30"/>
    </row>
    <row r="64" spans="3:26" ht="15.75" thickBot="1" x14ac:dyDescent="0.3">
      <c r="C64" s="3" t="s">
        <v>37</v>
      </c>
      <c r="E64" s="35">
        <f>E62-E60</f>
        <v>-3645.68</v>
      </c>
      <c r="F64" s="35">
        <f>F62-F60</f>
        <v>-1547.08</v>
      </c>
      <c r="G64" s="35">
        <f t="shared" ref="G64:V64" si="2">G62-G60</f>
        <v>-3500</v>
      </c>
      <c r="H64" s="35">
        <f t="shared" si="2"/>
        <v>0</v>
      </c>
      <c r="I64" s="35">
        <f t="shared" si="2"/>
        <v>-145.68</v>
      </c>
      <c r="J64" s="35">
        <f t="shared" si="2"/>
        <v>-3645.68</v>
      </c>
      <c r="K64" s="35">
        <f t="shared" si="2"/>
        <v>536.92000000000007</v>
      </c>
      <c r="L64" s="35">
        <f t="shared" si="2"/>
        <v>208</v>
      </c>
      <c r="M64" s="35">
        <f t="shared" si="2"/>
        <v>30</v>
      </c>
      <c r="N64" s="35">
        <f t="shared" si="2"/>
        <v>-136</v>
      </c>
      <c r="O64" s="35">
        <f t="shared" si="2"/>
        <v>210</v>
      </c>
      <c r="P64" s="35">
        <f t="shared" si="2"/>
        <v>0</v>
      </c>
      <c r="Q64" s="35">
        <f t="shared" si="2"/>
        <v>46</v>
      </c>
      <c r="R64" s="35">
        <f t="shared" si="2"/>
        <v>3542</v>
      </c>
      <c r="S64" s="35">
        <f t="shared" si="2"/>
        <v>600</v>
      </c>
      <c r="T64" s="35">
        <f t="shared" si="2"/>
        <v>250</v>
      </c>
      <c r="U64" s="35">
        <f t="shared" si="2"/>
        <v>0</v>
      </c>
      <c r="V64" s="35">
        <f t="shared" si="2"/>
        <v>100</v>
      </c>
      <c r="W64" s="53"/>
      <c r="X64" s="43"/>
      <c r="Y64" s="45"/>
      <c r="Z64" s="40"/>
    </row>
    <row r="65" spans="3:5" ht="15.75" thickTop="1" x14ac:dyDescent="0.25"/>
    <row r="67" spans="3:5" x14ac:dyDescent="0.25">
      <c r="C67" s="3" t="s">
        <v>66</v>
      </c>
      <c r="E67" s="4">
        <f>E60-SUM(G60:I60)</f>
        <v>0</v>
      </c>
    </row>
    <row r="68" spans="3:5" x14ac:dyDescent="0.25">
      <c r="C68" s="3" t="s">
        <v>65</v>
      </c>
      <c r="E68" s="4">
        <f>F60-SUM(K60:V60)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101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102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2025-02-21T12:50:31Z</cp:lastPrinted>
  <dcterms:created xsi:type="dcterms:W3CDTF">2011-06-26T08:01:14Z</dcterms:created>
  <dcterms:modified xsi:type="dcterms:W3CDTF">2025-08-11T19:29:04Z</dcterms:modified>
  <cp:category/>
  <cp:contentStatus/>
</cp:coreProperties>
</file>