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6\"/>
    </mc:Choice>
  </mc:AlternateContent>
  <xr:revisionPtr revIDLastSave="0" documentId="13_ncr:1_{DA56F8E8-CD43-42B9-A89E-CDAB3DA6D3F5}" xr6:coauthVersionLast="47" xr6:coauthVersionMax="47" xr10:uidLastSave="{00000000-0000-0000-0000-000000000000}"/>
  <bookViews>
    <workbookView xWindow="-120" yWindow="-120" windowWidth="20730" windowHeight="11160" tabRatio="459" firstSheet="1" activeTab="4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5" l="1"/>
  <c r="E61" i="15"/>
  <c r="X46" i="15" l="1"/>
  <c r="X18" i="15" l="1"/>
  <c r="X17" i="15"/>
  <c r="F61" i="15"/>
  <c r="J6" i="15"/>
  <c r="J8" i="15"/>
  <c r="X8" i="15"/>
  <c r="X6" i="15"/>
  <c r="W61" i="15" l="1"/>
  <c r="L61" i="15"/>
  <c r="M61" i="15"/>
  <c r="N61" i="15"/>
  <c r="O61" i="15"/>
  <c r="P61" i="15"/>
  <c r="Q61" i="15"/>
  <c r="R61" i="15"/>
  <c r="S61" i="15"/>
  <c r="T61" i="15"/>
  <c r="U61" i="15"/>
  <c r="V61" i="15"/>
  <c r="K61" i="15" l="1"/>
  <c r="H61" i="15"/>
  <c r="I61" i="15"/>
  <c r="G61" i="15"/>
  <c r="Y61" i="15"/>
  <c r="X57" i="15"/>
  <c r="X58" i="15"/>
  <c r="X59" i="15"/>
  <c r="X60" i="15"/>
  <c r="X7" i="15"/>
  <c r="X9" i="15"/>
  <c r="X10" i="15"/>
  <c r="X11" i="15"/>
  <c r="X12" i="15"/>
  <c r="X13" i="15"/>
  <c r="X14" i="15"/>
  <c r="X15" i="15"/>
  <c r="X16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7" i="15"/>
  <c r="X48" i="15"/>
  <c r="X49" i="15"/>
  <c r="X50" i="15"/>
  <c r="X51" i="15"/>
  <c r="X52" i="15"/>
  <c r="X53" i="15"/>
  <c r="X54" i="15"/>
  <c r="X55" i="15"/>
  <c r="X56" i="15"/>
  <c r="S63" i="15" l="1"/>
  <c r="H24" i="3"/>
  <c r="H16" i="3"/>
  <c r="D16" i="3"/>
  <c r="L63" i="15"/>
  <c r="B16" i="3"/>
  <c r="J9" i="15"/>
  <c r="J7" i="15"/>
  <c r="J61" i="15" l="1"/>
  <c r="L65" i="15"/>
  <c r="F16" i="3"/>
  <c r="H27" i="13" l="1"/>
  <c r="H21" i="13"/>
  <c r="H30" i="13" s="1"/>
  <c r="B27" i="3" l="1"/>
  <c r="U63" i="15"/>
  <c r="C10" i="9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65" i="15"/>
  <c r="H28" i="3"/>
  <c r="B32" i="3" l="1"/>
  <c r="B7" i="3" l="1"/>
  <c r="X5" i="15" l="1"/>
  <c r="X61" i="15" l="1"/>
  <c r="Z5" i="15"/>
  <c r="J65" i="15"/>
  <c r="Z6" i="15" l="1"/>
  <c r="Z7" i="15" s="1"/>
  <c r="Z8" i="15" s="1"/>
  <c r="Z9" i="15" s="1"/>
  <c r="R63" i="15"/>
  <c r="F63" i="15"/>
  <c r="H63" i="15"/>
  <c r="I63" i="15"/>
  <c r="V63" i="15"/>
  <c r="T63" i="15"/>
  <c r="Q63" i="15"/>
  <c r="P63" i="15"/>
  <c r="O63" i="15"/>
  <c r="N63" i="15"/>
  <c r="M63" i="15"/>
  <c r="K63" i="15"/>
  <c r="G63" i="15"/>
  <c r="B19" i="3"/>
  <c r="F19" i="3" s="1"/>
  <c r="B18" i="3"/>
  <c r="T65" i="15" l="1"/>
  <c r="I65" i="15"/>
  <c r="M65" i="15"/>
  <c r="Q65" i="15"/>
  <c r="N65" i="15"/>
  <c r="S65" i="15"/>
  <c r="H65" i="15"/>
  <c r="O65" i="15"/>
  <c r="K65" i="15"/>
  <c r="P65" i="15"/>
  <c r="V65" i="15"/>
  <c r="R65" i="15"/>
  <c r="E63" i="15"/>
  <c r="E69" i="15" l="1"/>
  <c r="B18" i="9"/>
  <c r="F65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G65" i="15"/>
  <c r="B12" i="3" l="1"/>
  <c r="B30" i="3" s="1"/>
  <c r="B17" i="9"/>
  <c r="C19" i="9" s="1"/>
  <c r="E68" i="15"/>
  <c r="E65" i="15"/>
  <c r="F12" i="3" l="1"/>
  <c r="B34" i="3"/>
  <c r="F30" i="3"/>
</calcChain>
</file>

<file path=xl/sharedStrings.xml><?xml version="1.0" encoding="utf-8"?>
<sst xmlns="http://schemas.openxmlformats.org/spreadsheetml/2006/main" count="131" uniqueCount="105">
  <si>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</si>
  <si>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</si>
  <si>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</si>
  <si>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</si>
  <si>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</si>
  <si>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</si>
  <si>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</si>
  <si>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</si>
  <si>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</si>
  <si>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</si>
  <si>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</si>
  <si>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</si>
  <si>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</si>
  <si>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</si>
  <si>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</si>
  <si>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</si>
  <si>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</si>
  <si>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</si>
  <si>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</si>
  <si>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</si>
  <si>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</si>
  <si>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</si>
  <si>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</si>
  <si>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</si>
  <si>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</si>
  <si>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</si>
  <si>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</si>
  <si>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</si>
  <si>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</si>
  <si>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</si>
  <si>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</si>
  <si>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</si>
  <si>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</si>
  <si>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</si>
  <si>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</si>
  <si>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</si>
  <si>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</si>
  <si>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</si>
  <si>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</si>
  <si>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</si>
  <si>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</si>
  <si>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</si>
  <si>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</si>
  <si>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</si>
  <si>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</si>
  <si>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</si>
  <si>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</si>
  <si>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</si>
  <si>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</si>
  <si>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</si>
  <si>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</si>
  <si>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</si>
  <si>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</si>
  <si>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</si>
  <si>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</si>
  <si>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</si>
  <si>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</si>
  <si>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</si>
  <si>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</si>
  <si>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</si>
  <si>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</si>
  <si>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</si>
  <si>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</si>
  <si>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</si>
  <si>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</si>
  <si>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</si>
  <si>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</si>
  <si>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</si>
  <si>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</si>
  <si>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</si>
  <si>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</si>
  <si>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</si>
  <si>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</si>
  <si>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</si>
  <si>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</si>
  <si>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</si>
  <si>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</si>
  <si>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</si>
  <si>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</si>
  <si>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</si>
  <si>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</si>
  <si>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</si>
  <si>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</si>
  <si>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</si>
  <si>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</si>
  <si>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</si>
  <si>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Kaye Middleton</t>
  </si>
  <si>
    <t>Street Lights</t>
  </si>
  <si>
    <t>1 month to 30th April 2026</t>
  </si>
  <si>
    <t>1 month</t>
  </si>
  <si>
    <t>Full Bank Reconciliation  - 30th April 2026</t>
  </si>
  <si>
    <t>Balance per Bank Statement 30th April 2026</t>
  </si>
  <si>
    <t>Opening Balance 1st April 2026</t>
  </si>
  <si>
    <t>18th April</t>
  </si>
  <si>
    <t>R26/27-01</t>
  </si>
  <si>
    <t>P26/27-01</t>
  </si>
  <si>
    <t>22nd April</t>
  </si>
  <si>
    <t>Budget for 2026/27</t>
  </si>
  <si>
    <t>R26/27-02</t>
  </si>
  <si>
    <t>30th 5April</t>
  </si>
  <si>
    <t>P26/27-02</t>
  </si>
  <si>
    <t>BUDGET 2026/27</t>
  </si>
  <si>
    <t>Suggested precept for 2026/27</t>
  </si>
  <si>
    <t>Website &amp; email</t>
  </si>
  <si>
    <t>Defibrillator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</si>
</sst>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0" fillId="4" borderId="6" xfId="0" applyNumberFormat="1" applyFill="1" applyBorder="1"/>
    <xf numFmtId="2" fontId="1" fillId="2" borderId="6" xfId="0" applyNumberFormat="1" applyFont="1" applyFill="1" applyBorder="1"/>
    <xf numFmtId="0" fontId="1" fillId="0" borderId="6" xfId="0" applyFont="1" applyBorder="1"/>
    <xf numFmtId="2" fontId="17" fillId="0" borderId="6" xfId="0" applyNumberFormat="1" applyFont="1" applyBorder="1"/>
    <xf numFmtId="2" fontId="1" fillId="0" borderId="6" xfId="0" applyNumberFormat="1" applyFont="1" applyFill="1" applyBorder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opLeftCell="A2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90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91</v>
      </c>
      <c r="B7" s="25">
        <v>7195.39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7195.39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92</v>
      </c>
      <c r="B16" s="25">
        <v>1919.4</v>
      </c>
    </row>
    <row r="17" spans="1:3" ht="15.75" x14ac:dyDescent="0.25">
      <c r="A17" s="22" t="s">
        <v>7</v>
      </c>
      <c r="B17" s="25">
        <f>'Cash book'!E61</f>
        <v>5503.15</v>
      </c>
    </row>
    <row r="18" spans="1:3" ht="15.75" x14ac:dyDescent="0.25">
      <c r="A18" s="22" t="s">
        <v>8</v>
      </c>
      <c r="B18" s="25">
        <f>'Cash book'!F61</f>
        <v>227.16000000000003</v>
      </c>
    </row>
    <row r="19" spans="1:3" ht="15.75" x14ac:dyDescent="0.25">
      <c r="A19" s="22" t="s">
        <v>9</v>
      </c>
      <c r="B19" s="18"/>
      <c r="C19" s="25">
        <f>B16+B17-B18</f>
        <v>7195.3899999999994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opLeftCell="A19"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1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89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88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book'!G61</f>
        <v>5000</v>
      </c>
      <c r="C7" s="8"/>
      <c r="E7" s="8"/>
      <c r="F7" s="8"/>
      <c r="G7" s="8"/>
      <c r="H7" s="34">
        <f>Budget!H34</f>
        <v>0</v>
      </c>
      <c r="I7" s="8"/>
    </row>
    <row r="8" spans="1:10" x14ac:dyDescent="0.25">
      <c r="A8" t="s">
        <v>19</v>
      </c>
      <c r="B8" s="34">
        <f>'Cash book'!I61</f>
        <v>503.15</v>
      </c>
      <c r="C8" s="8"/>
      <c r="D8" s="8"/>
      <c r="E8" s="8"/>
      <c r="F8" s="8"/>
      <c r="G8" s="8"/>
      <c r="H8" s="34">
        <f>Budget!H28</f>
        <v>0</v>
      </c>
      <c r="I8" s="8"/>
    </row>
    <row r="9" spans="1:10" x14ac:dyDescent="0.25">
      <c r="A9" t="s">
        <v>20</v>
      </c>
      <c r="B9" s="34">
        <f>'Cash book'!H61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5503.15</v>
      </c>
      <c r="C12" s="8"/>
      <c r="D12" s="34">
        <f>+H12*$H$1/12</f>
        <v>0</v>
      </c>
      <c r="E12" s="8"/>
      <c r="F12" s="34">
        <f>+B12-D12</f>
        <v>5503.15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book'!K61</f>
        <v>69.16</v>
      </c>
      <c r="C15" s="8"/>
      <c r="D15" s="8">
        <f t="shared" ref="D15:D27" si="0">+H15*$H$1/12</f>
        <v>83.333333333333329</v>
      </c>
      <c r="E15" s="8"/>
      <c r="F15" s="8">
        <f t="shared" ref="F15:F28" si="1">-B15+D15</f>
        <v>14.173333333333332</v>
      </c>
      <c r="G15" s="8"/>
      <c r="H15" s="8">
        <f>Budget!H7</f>
        <v>1000</v>
      </c>
      <c r="I15" s="8"/>
    </row>
    <row r="16" spans="1:10" x14ac:dyDescent="0.25">
      <c r="A16" t="s">
        <v>85</v>
      </c>
      <c r="B16" s="8">
        <f>'Cash book'!L61</f>
        <v>26</v>
      </c>
      <c r="C16" s="8"/>
      <c r="D16" s="8">
        <f>Budget!H8</f>
        <v>312</v>
      </c>
      <c r="E16" s="8"/>
      <c r="F16" s="8">
        <f t="shared" si="1"/>
        <v>286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book'!V61</f>
        <v>0</v>
      </c>
      <c r="C17" s="8"/>
      <c r="D17" s="8">
        <f t="shared" si="0"/>
        <v>41.666666666666664</v>
      </c>
      <c r="E17" s="8"/>
      <c r="F17" s="8">
        <f t="shared" si="1"/>
        <v>41.666666666666664</v>
      </c>
      <c r="G17" s="8"/>
      <c r="H17" s="8">
        <f>Budget!H9</f>
        <v>500</v>
      </c>
      <c r="I17" s="8"/>
    </row>
    <row r="18" spans="1:9" x14ac:dyDescent="0.25">
      <c r="A18" t="s">
        <v>25</v>
      </c>
      <c r="B18" s="8">
        <f>'Cash book'!N61</f>
        <v>0</v>
      </c>
      <c r="C18" s="8"/>
      <c r="D18" s="8">
        <f t="shared" si="0"/>
        <v>52.5</v>
      </c>
      <c r="E18" s="8"/>
      <c r="F18" s="8">
        <f t="shared" si="1"/>
        <v>52.5</v>
      </c>
      <c r="G18" s="8"/>
      <c r="H18" s="8">
        <f>Budget!H10+Budget!H13</f>
        <v>630</v>
      </c>
      <c r="I18" s="8"/>
    </row>
    <row r="19" spans="1:9" x14ac:dyDescent="0.25">
      <c r="A19" t="s">
        <v>74</v>
      </c>
      <c r="B19" s="8">
        <f>'Cash book'!M61</f>
        <v>132</v>
      </c>
      <c r="C19" s="8"/>
      <c r="D19" s="8">
        <f t="shared" si="0"/>
        <v>4.166666666666667</v>
      </c>
      <c r="E19" s="8"/>
      <c r="F19" s="8">
        <f t="shared" si="1"/>
        <v>-127.83333333333333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book'!R61</f>
        <v>0</v>
      </c>
      <c r="C20" s="8"/>
      <c r="D20" s="8">
        <f t="shared" si="0"/>
        <v>446</v>
      </c>
      <c r="E20" s="8"/>
      <c r="F20" s="8">
        <f t="shared" si="1"/>
        <v>446</v>
      </c>
      <c r="G20" s="8"/>
      <c r="H20" s="8">
        <f>Budget!H21</f>
        <v>5352</v>
      </c>
      <c r="I20" s="8"/>
    </row>
    <row r="21" spans="1:9" x14ac:dyDescent="0.25">
      <c r="A21" t="s">
        <v>27</v>
      </c>
      <c r="B21" s="8">
        <f>'Cash book'!O61</f>
        <v>0</v>
      </c>
      <c r="C21" s="8"/>
      <c r="D21" s="8">
        <f t="shared" si="0"/>
        <v>19.166666666666668</v>
      </c>
      <c r="E21" s="8"/>
      <c r="F21" s="8">
        <f t="shared" si="1"/>
        <v>19.166666666666668</v>
      </c>
      <c r="G21" s="8"/>
      <c r="H21" s="8">
        <f>Budget!H14</f>
        <v>230</v>
      </c>
      <c r="I21" s="8"/>
    </row>
    <row r="22" spans="1:9" x14ac:dyDescent="0.25">
      <c r="A22" t="s">
        <v>28</v>
      </c>
      <c r="B22" s="8">
        <f>'Cash book'!P61</f>
        <v>0</v>
      </c>
      <c r="C22" s="8"/>
      <c r="D22" s="8">
        <f t="shared" si="0"/>
        <v>15</v>
      </c>
      <c r="E22" s="8"/>
      <c r="F22" s="8">
        <f t="shared" si="1"/>
        <v>15</v>
      </c>
      <c r="G22" s="8"/>
      <c r="H22" s="8">
        <f>Budget!H11</f>
        <v>180</v>
      </c>
      <c r="I22" s="8"/>
    </row>
    <row r="23" spans="1:9" x14ac:dyDescent="0.25">
      <c r="A23" t="s">
        <v>29</v>
      </c>
      <c r="B23" s="8">
        <f>'Cash book'!Q61</f>
        <v>0</v>
      </c>
      <c r="C23" s="8"/>
      <c r="D23" s="8">
        <f t="shared" si="0"/>
        <v>29.166666666666668</v>
      </c>
      <c r="E23" s="8"/>
      <c r="F23" s="8">
        <f t="shared" si="1"/>
        <v>29.166666666666668</v>
      </c>
      <c r="G23" s="8"/>
      <c r="H23" s="8">
        <f>Budget!H17</f>
        <v>350</v>
      </c>
      <c r="I23" s="8"/>
    </row>
    <row r="24" spans="1:9" x14ac:dyDescent="0.25">
      <c r="A24" t="s">
        <v>83</v>
      </c>
      <c r="B24" s="8">
        <f>'Cash book'!S61</f>
        <v>0</v>
      </c>
      <c r="C24" s="8"/>
      <c r="D24" s="8">
        <f t="shared" si="0"/>
        <v>33.333333333333336</v>
      </c>
      <c r="E24" s="8"/>
      <c r="F24" s="8">
        <f t="shared" si="1"/>
        <v>33.333333333333336</v>
      </c>
      <c r="G24" s="8"/>
      <c r="H24" s="8">
        <f>Budget!H16</f>
        <v>400</v>
      </c>
      <c r="I24" s="8"/>
    </row>
    <row r="25" spans="1:9" x14ac:dyDescent="0.25">
      <c r="A25" t="s">
        <v>30</v>
      </c>
      <c r="B25" s="8">
        <f>'Cash book'!T61</f>
        <v>0</v>
      </c>
      <c r="C25" s="8"/>
      <c r="D25" s="8">
        <f t="shared" si="0"/>
        <v>20.833333333333332</v>
      </c>
      <c r="E25" s="8"/>
      <c r="F25" s="8">
        <f t="shared" si="1"/>
        <v>20.833333333333332</v>
      </c>
      <c r="G25" s="8"/>
      <c r="H25" s="8">
        <f>Budget!H18</f>
        <v>250</v>
      </c>
      <c r="I25" s="8"/>
    </row>
    <row r="26" spans="1:9" x14ac:dyDescent="0.25">
      <c r="A26" t="s">
        <v>47</v>
      </c>
      <c r="B26" s="8">
        <f>'Cash book'!U61</f>
        <v>0</v>
      </c>
      <c r="C26" s="8"/>
      <c r="D26" s="8">
        <f t="shared" si="0"/>
        <v>41.666666666666664</v>
      </c>
      <c r="E26" s="8"/>
      <c r="F26" s="8">
        <f t="shared" si="1"/>
        <v>41.666666666666664</v>
      </c>
      <c r="G26" s="8"/>
      <c r="H26" s="8">
        <f>Budget!H15</f>
        <v>500</v>
      </c>
      <c r="I26" s="8"/>
    </row>
    <row r="27" spans="1:9" x14ac:dyDescent="0.25">
      <c r="A27" t="s">
        <v>73</v>
      </c>
      <c r="B27" s="8">
        <f>'Cash book'!U62</f>
        <v>0</v>
      </c>
      <c r="C27" s="8"/>
      <c r="D27" s="8">
        <f t="shared" si="0"/>
        <v>33.333333333333336</v>
      </c>
      <c r="E27" s="8"/>
      <c r="F27" s="8">
        <f t="shared" si="1"/>
        <v>33.333333333333336</v>
      </c>
      <c r="G27" s="8"/>
      <c r="H27" s="8">
        <f>Budget!H20</f>
        <v>400</v>
      </c>
      <c r="I27" s="8"/>
    </row>
    <row r="28" spans="1:9" x14ac:dyDescent="0.25">
      <c r="B28" s="16">
        <f>SUM(B15:B27)</f>
        <v>227.16</v>
      </c>
      <c r="C28" s="8"/>
      <c r="D28" s="16">
        <f>SUM(D15:D27)</f>
        <v>1132.1666666666665</v>
      </c>
      <c r="E28" s="8"/>
      <c r="F28" s="16">
        <f t="shared" si="1"/>
        <v>905.00666666666655</v>
      </c>
      <c r="G28" s="8"/>
      <c r="H28" s="16">
        <f>SUM(H15:H27)</f>
        <v>10154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5275.99</v>
      </c>
      <c r="C30" s="8"/>
      <c r="D30" s="34">
        <f>+D12-D28</f>
        <v>-1132.1666666666665</v>
      </c>
      <c r="E30" s="8"/>
      <c r="F30" s="34">
        <f>+B30-D30</f>
        <v>6408.1566666666658</v>
      </c>
      <c r="G30" s="8"/>
      <c r="H30" s="34">
        <f>+H12-H28</f>
        <v>-10154</v>
      </c>
      <c r="I30" s="8"/>
    </row>
    <row r="32" spans="1:9" x14ac:dyDescent="0.25">
      <c r="A32" t="s">
        <v>32</v>
      </c>
      <c r="B32" s="8">
        <f>'Full Reconciliation'!B16</f>
        <v>1919.4</v>
      </c>
      <c r="H32" s="8"/>
      <c r="I32" s="8"/>
    </row>
    <row r="34" spans="1:9" ht="15.75" thickBot="1" x14ac:dyDescent="0.3">
      <c r="A34" t="s">
        <v>33</v>
      </c>
      <c r="B34" s="20">
        <f>+B30+B32</f>
        <v>7195.3899999999994</v>
      </c>
      <c r="H34" s="13">
        <f>+H30+H32</f>
        <v>-10154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book'!F61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69"/>
  <sheetViews>
    <sheetView topLeftCell="C1" workbookViewId="0">
      <pane ySplit="3" topLeftCell="A53" activePane="bottomLeft" state="frozen"/>
      <selection activeCell="H1" sqref="H1"/>
      <selection pane="bottomLeft" activeCell="J10" sqref="J10:J60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0" width="8" customWidth="1"/>
    <col min="21" max="21" width="8.7109375" bestFit="1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7" t="s">
        <v>68</v>
      </c>
    </row>
    <row r="2" spans="1:26" ht="21" x14ac:dyDescent="0.35">
      <c r="G2" s="49" t="s">
        <v>35</v>
      </c>
      <c r="K2" s="47" t="s">
        <v>56</v>
      </c>
      <c r="L2" s="47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85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54" t="s">
        <v>61</v>
      </c>
      <c r="S3" s="3" t="s">
        <v>87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57">
        <v>1919.4</v>
      </c>
    </row>
    <row r="5" spans="1:26" x14ac:dyDescent="0.25">
      <c r="A5" t="s">
        <v>93</v>
      </c>
      <c r="B5" t="s">
        <v>86</v>
      </c>
      <c r="C5" t="s">
        <v>84</v>
      </c>
      <c r="D5" t="s">
        <v>95</v>
      </c>
      <c r="E5" s="28"/>
      <c r="F5" s="17">
        <v>132</v>
      </c>
      <c r="G5" s="28"/>
      <c r="H5" s="7"/>
      <c r="I5" s="7"/>
      <c r="J5" s="38">
        <f>SUM(G5:I5)</f>
        <v>0</v>
      </c>
      <c r="K5" s="7"/>
      <c r="L5" s="7"/>
      <c r="M5" s="17">
        <v>132</v>
      </c>
      <c r="N5" s="7"/>
      <c r="O5" s="7"/>
      <c r="P5" s="7"/>
      <c r="Q5" s="17"/>
      <c r="R5" s="7"/>
      <c r="S5" s="7"/>
      <c r="T5" s="7"/>
      <c r="U5" s="7"/>
      <c r="V5" s="7"/>
      <c r="W5" s="7"/>
      <c r="X5" s="38">
        <f>SUM(K5:V5)</f>
        <v>132</v>
      </c>
      <c r="Y5" s="50">
        <v>22</v>
      </c>
      <c r="Z5" s="50">
        <f t="shared" ref="Z5:Z11" si="0">Z4+J5-X5</f>
        <v>1787.4</v>
      </c>
    </row>
    <row r="6" spans="1:26" x14ac:dyDescent="0.25">
      <c r="A6" t="s">
        <v>96</v>
      </c>
      <c r="B6" t="s">
        <v>78</v>
      </c>
      <c r="C6" t="s">
        <v>79</v>
      </c>
      <c r="D6" t="s">
        <v>94</v>
      </c>
      <c r="E6" s="29">
        <v>503.15</v>
      </c>
      <c r="G6" s="29"/>
      <c r="I6">
        <v>503.15</v>
      </c>
      <c r="J6" s="33">
        <f>SUM(G6:I6)</f>
        <v>503.15</v>
      </c>
      <c r="X6" s="33">
        <f>SUM(K6:V6)</f>
        <v>0</v>
      </c>
      <c r="Z6" s="36">
        <f t="shared" si="0"/>
        <v>2290.5500000000002</v>
      </c>
    </row>
    <row r="7" spans="1:26" x14ac:dyDescent="0.25">
      <c r="A7" t="s">
        <v>99</v>
      </c>
      <c r="B7" t="s">
        <v>80</v>
      </c>
      <c r="C7" t="s">
        <v>79</v>
      </c>
      <c r="D7" t="s">
        <v>98</v>
      </c>
      <c r="E7" s="32">
        <v>5000</v>
      </c>
      <c r="F7" s="4"/>
      <c r="G7" s="32">
        <v>5000</v>
      </c>
      <c r="H7" s="4"/>
      <c r="I7" s="4"/>
      <c r="J7" s="33">
        <f>SUM(G7:G7:I7)</f>
        <v>5000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ref="X7:X60" si="1">SUM(K7:V7)</f>
        <v>0</v>
      </c>
      <c r="Y7" s="36"/>
      <c r="Z7" s="36">
        <f t="shared" si="0"/>
        <v>7290.55</v>
      </c>
    </row>
    <row r="8" spans="1:26" x14ac:dyDescent="0.25">
      <c r="B8" t="s">
        <v>81</v>
      </c>
      <c r="C8" t="s">
        <v>84</v>
      </c>
      <c r="D8" t="s">
        <v>100</v>
      </c>
      <c r="E8" s="32"/>
      <c r="F8" s="4">
        <v>81.36</v>
      </c>
      <c r="G8" s="32"/>
      <c r="H8" s="4"/>
      <c r="I8" s="4"/>
      <c r="J8" s="33">
        <f>SUM(G8:G8:I8)</f>
        <v>0</v>
      </c>
      <c r="K8" s="4">
        <v>55.36</v>
      </c>
      <c r="L8" s="4">
        <v>26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1"/>
        <v>81.36</v>
      </c>
      <c r="Y8" s="36"/>
      <c r="Z8" s="36">
        <f t="shared" si="0"/>
        <v>7209.1900000000005</v>
      </c>
    </row>
    <row r="9" spans="1:26" x14ac:dyDescent="0.25">
      <c r="E9" s="32"/>
      <c r="F9" s="4">
        <v>13.8</v>
      </c>
      <c r="G9" s="32"/>
      <c r="H9" s="4"/>
      <c r="I9" s="4"/>
      <c r="J9" s="33">
        <f>SUM(G9:G9:I9)</f>
        <v>0</v>
      </c>
      <c r="K9" s="4">
        <v>13.8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si="1"/>
        <v>13.8</v>
      </c>
      <c r="Y9" s="36"/>
      <c r="Z9" s="53">
        <f t="shared" si="0"/>
        <v>7195.39</v>
      </c>
    </row>
    <row r="10" spans="1:26" x14ac:dyDescent="0.25">
      <c r="E10" s="32"/>
      <c r="F10" s="4"/>
      <c r="G10" s="32"/>
      <c r="H10" s="4"/>
      <c r="I10" s="4"/>
      <c r="J10" s="3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f t="shared" si="1"/>
        <v>0</v>
      </c>
      <c r="Y10" s="36"/>
      <c r="Z10" s="36"/>
    </row>
    <row r="11" spans="1:26" x14ac:dyDescent="0.25">
      <c r="E11" s="32"/>
      <c r="F11" s="4"/>
      <c r="G11" s="32"/>
      <c r="H11" s="4"/>
      <c r="I11" s="4"/>
      <c r="J11" s="3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1"/>
        <v>0</v>
      </c>
      <c r="Y11" s="36"/>
      <c r="Z11" s="55"/>
    </row>
    <row r="12" spans="1:26" x14ac:dyDescent="0.25">
      <c r="E12" s="32"/>
      <c r="F12" s="4"/>
      <c r="G12" s="32"/>
      <c r="H12" s="4"/>
      <c r="I12" s="4"/>
      <c r="J12" s="3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1"/>
        <v>0</v>
      </c>
      <c r="Y12" s="36"/>
      <c r="Z12" s="55"/>
    </row>
    <row r="13" spans="1:26" x14ac:dyDescent="0.25">
      <c r="E13" s="32"/>
      <c r="F13" s="33"/>
      <c r="G13" s="4"/>
      <c r="H13" s="4"/>
      <c r="I13" s="4"/>
      <c r="J13" s="3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1"/>
        <v>0</v>
      </c>
      <c r="Y13" s="36"/>
      <c r="Z13" s="55"/>
    </row>
    <row r="14" spans="1:26" x14ac:dyDescent="0.25">
      <c r="E14" s="32"/>
      <c r="F14" s="33"/>
      <c r="G14" s="4"/>
      <c r="H14" s="4"/>
      <c r="I14" s="4"/>
      <c r="J14" s="3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1"/>
        <v>0</v>
      </c>
      <c r="Y14" s="36"/>
      <c r="Z14" s="55"/>
    </row>
    <row r="15" spans="1:26" x14ac:dyDescent="0.25">
      <c r="E15" s="32"/>
      <c r="F15" s="33"/>
      <c r="G15" s="4"/>
      <c r="H15" s="4"/>
      <c r="I15" s="4"/>
      <c r="J15" s="3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1"/>
        <v>0</v>
      </c>
      <c r="Y15" s="36"/>
      <c r="Z15" s="36"/>
    </row>
    <row r="16" spans="1:26" x14ac:dyDescent="0.25">
      <c r="E16" s="32"/>
      <c r="F16" s="33"/>
      <c r="G16" s="4"/>
      <c r="H16" s="4"/>
      <c r="I16" s="4"/>
      <c r="J16" s="3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1"/>
        <v>0</v>
      </c>
      <c r="Y16" s="36"/>
      <c r="Z16" s="36"/>
    </row>
    <row r="17" spans="3:26" x14ac:dyDescent="0.25">
      <c r="E17" s="32"/>
      <c r="F17" s="33"/>
      <c r="G17" s="4"/>
      <c r="H17" s="4"/>
      <c r="I17" s="4"/>
      <c r="J17" s="3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1"/>
        <v>0</v>
      </c>
      <c r="Y17" s="36"/>
      <c r="Z17" s="36"/>
    </row>
    <row r="18" spans="3:26" x14ac:dyDescent="0.25">
      <c r="E18" s="32"/>
      <c r="F18" s="33"/>
      <c r="G18" s="4"/>
      <c r="H18" s="4"/>
      <c r="I18" s="4"/>
      <c r="J18" s="3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1"/>
        <v>0</v>
      </c>
      <c r="Y18" s="36"/>
      <c r="Z18" s="36"/>
    </row>
    <row r="19" spans="3:26" x14ac:dyDescent="0.25">
      <c r="E19" s="32"/>
      <c r="F19" s="33"/>
      <c r="G19" s="4"/>
      <c r="H19" s="4"/>
      <c r="I19" s="4"/>
      <c r="J19" s="3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1"/>
        <v>0</v>
      </c>
      <c r="Y19" s="36"/>
      <c r="Z19" s="36"/>
    </row>
    <row r="20" spans="3:26" x14ac:dyDescent="0.25">
      <c r="E20" s="32"/>
      <c r="F20" s="33"/>
      <c r="G20" s="4"/>
      <c r="H20" s="4"/>
      <c r="I20" s="4"/>
      <c r="J20" s="3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1"/>
        <v>0</v>
      </c>
      <c r="Y20" s="36"/>
      <c r="Z20" s="36"/>
    </row>
    <row r="21" spans="3:26" x14ac:dyDescent="0.25">
      <c r="E21" s="32"/>
      <c r="F21" s="33"/>
      <c r="G21" s="4"/>
      <c r="H21" s="4"/>
      <c r="I21" s="4"/>
      <c r="J21" s="3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1"/>
        <v>0</v>
      </c>
      <c r="Y21" s="36"/>
      <c r="Z21" s="36"/>
    </row>
    <row r="22" spans="3:26" x14ac:dyDescent="0.25">
      <c r="C22" s="48"/>
      <c r="E22" s="32"/>
      <c r="F22" s="33"/>
      <c r="G22" s="4"/>
      <c r="H22" s="4"/>
      <c r="I22" s="4"/>
      <c r="J22" s="3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1"/>
        <v>0</v>
      </c>
      <c r="Y22" s="36"/>
      <c r="Z22" s="36"/>
    </row>
    <row r="23" spans="3:26" x14ac:dyDescent="0.25">
      <c r="E23" s="32"/>
      <c r="F23" s="33"/>
      <c r="G23" s="4"/>
      <c r="H23" s="4"/>
      <c r="I23" s="4"/>
      <c r="J23" s="3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1"/>
        <v>0</v>
      </c>
      <c r="Y23" s="36"/>
      <c r="Z23" s="36"/>
    </row>
    <row r="24" spans="3:26" x14ac:dyDescent="0.25">
      <c r="E24" s="32"/>
      <c r="F24" s="33"/>
      <c r="G24" s="4"/>
      <c r="H24" s="4"/>
      <c r="I24" s="4"/>
      <c r="J24" s="3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1"/>
        <v>0</v>
      </c>
      <c r="Y24" s="36"/>
      <c r="Z24" s="36"/>
    </row>
    <row r="25" spans="3:26" x14ac:dyDescent="0.25">
      <c r="E25" s="32"/>
      <c r="F25" s="33"/>
      <c r="G25" s="4"/>
      <c r="H25" s="4"/>
      <c r="I25" s="4"/>
      <c r="J25" s="3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1"/>
        <v>0</v>
      </c>
      <c r="Y25" s="36"/>
      <c r="Z25" s="36"/>
    </row>
    <row r="26" spans="3:26" x14ac:dyDescent="0.25">
      <c r="E26" s="32"/>
      <c r="F26" s="33"/>
      <c r="G26" s="4"/>
      <c r="H26" s="4"/>
      <c r="I26" s="4"/>
      <c r="J26" s="3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1"/>
        <v>0</v>
      </c>
      <c r="Y26" s="36"/>
      <c r="Z26" s="36"/>
    </row>
    <row r="27" spans="3:26" x14ac:dyDescent="0.25">
      <c r="E27" s="32"/>
      <c r="F27" s="33"/>
      <c r="G27" s="4"/>
      <c r="H27" s="4"/>
      <c r="I27" s="4"/>
      <c r="J27" s="3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1"/>
        <v>0</v>
      </c>
      <c r="Y27" s="36"/>
      <c r="Z27" s="36"/>
    </row>
    <row r="28" spans="3:26" x14ac:dyDescent="0.25">
      <c r="E28" s="32"/>
      <c r="F28" s="33"/>
      <c r="G28" s="4"/>
      <c r="H28" s="4"/>
      <c r="I28" s="4"/>
      <c r="J28" s="3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1"/>
        <v>0</v>
      </c>
      <c r="Y28" s="36"/>
      <c r="Z28" s="36"/>
    </row>
    <row r="29" spans="3:26" x14ac:dyDescent="0.25">
      <c r="E29" s="32"/>
      <c r="F29" s="33"/>
      <c r="G29" s="4"/>
      <c r="H29" s="4"/>
      <c r="I29" s="4"/>
      <c r="J29" s="3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1"/>
        <v>0</v>
      </c>
      <c r="Y29" s="36"/>
      <c r="Z29" s="36"/>
    </row>
    <row r="30" spans="3:26" x14ac:dyDescent="0.25">
      <c r="E30" s="32"/>
      <c r="F30" s="33"/>
      <c r="G30" s="4"/>
      <c r="H30" s="4"/>
      <c r="I30" s="4"/>
      <c r="J30" s="3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1"/>
        <v>0</v>
      </c>
      <c r="Y30" s="36"/>
      <c r="Z30" s="36"/>
    </row>
    <row r="31" spans="3:26" x14ac:dyDescent="0.25">
      <c r="E31" s="32"/>
      <c r="F31" s="33"/>
      <c r="G31" s="4"/>
      <c r="H31" s="4"/>
      <c r="I31" s="4"/>
      <c r="J31" s="3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f t="shared" si="1"/>
        <v>0</v>
      </c>
      <c r="Y31" s="36"/>
      <c r="Z31" s="36"/>
    </row>
    <row r="32" spans="3:26" x14ac:dyDescent="0.25">
      <c r="E32" s="32"/>
      <c r="F32" s="33"/>
      <c r="G32" s="4"/>
      <c r="H32" s="4"/>
      <c r="I32" s="4"/>
      <c r="J32" s="3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>
        <f t="shared" si="1"/>
        <v>0</v>
      </c>
      <c r="Y32" s="36"/>
      <c r="Z32" s="36"/>
    </row>
    <row r="33" spans="5:26" x14ac:dyDescent="0.25">
      <c r="E33" s="32"/>
      <c r="F33" s="33"/>
      <c r="G33" s="4"/>
      <c r="H33" s="4"/>
      <c r="I33" s="4"/>
      <c r="J33" s="3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>
        <f t="shared" si="1"/>
        <v>0</v>
      </c>
      <c r="Y33" s="36"/>
      <c r="Z33" s="36"/>
    </row>
    <row r="34" spans="5:26" x14ac:dyDescent="0.25">
      <c r="E34" s="32"/>
      <c r="F34" s="33"/>
      <c r="G34" s="4"/>
      <c r="H34" s="4"/>
      <c r="I34" s="4"/>
      <c r="J34" s="3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1"/>
        <v>0</v>
      </c>
      <c r="Y34" s="33"/>
      <c r="Z34" s="36"/>
    </row>
    <row r="35" spans="5:26" x14ac:dyDescent="0.25">
      <c r="E35" s="32"/>
      <c r="F35" s="33"/>
      <c r="G35" s="4"/>
      <c r="H35" s="4"/>
      <c r="I35" s="4"/>
      <c r="J35" s="3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1"/>
        <v>0</v>
      </c>
      <c r="Y35" s="33"/>
      <c r="Z35" s="36"/>
    </row>
    <row r="36" spans="5:26" x14ac:dyDescent="0.25">
      <c r="E36" s="32"/>
      <c r="F36" s="33"/>
      <c r="G36" s="4"/>
      <c r="H36" s="4"/>
      <c r="I36" s="4"/>
      <c r="J36" s="3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1"/>
        <v>0</v>
      </c>
      <c r="Y36" s="33"/>
      <c r="Z36" s="36"/>
    </row>
    <row r="37" spans="5:26" x14ac:dyDescent="0.25">
      <c r="E37" s="32"/>
      <c r="F37" s="33"/>
      <c r="G37" s="4"/>
      <c r="H37" s="4"/>
      <c r="I37" s="4"/>
      <c r="J37" s="3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1"/>
        <v>0</v>
      </c>
      <c r="Y37" s="33"/>
      <c r="Z37" s="36"/>
    </row>
    <row r="38" spans="5:26" x14ac:dyDescent="0.25">
      <c r="E38" s="32"/>
      <c r="F38" s="33"/>
      <c r="G38" s="4"/>
      <c r="H38" s="4"/>
      <c r="I38" s="4"/>
      <c r="J38" s="3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 t="shared" si="1"/>
        <v>0</v>
      </c>
      <c r="Y38" s="33"/>
      <c r="Z38" s="36"/>
    </row>
    <row r="39" spans="5:26" x14ac:dyDescent="0.25">
      <c r="E39" s="32"/>
      <c r="F39" s="33"/>
      <c r="G39" s="4"/>
      <c r="H39" s="4"/>
      <c r="I39" s="4"/>
      <c r="J39" s="3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3">
        <f t="shared" si="1"/>
        <v>0</v>
      </c>
      <c r="Y39" s="33"/>
      <c r="Z39" s="36"/>
    </row>
    <row r="40" spans="5:26" x14ac:dyDescent="0.25">
      <c r="E40" s="32"/>
      <c r="F40" s="33"/>
      <c r="G40" s="4"/>
      <c r="H40" s="4"/>
      <c r="I40" s="4"/>
      <c r="J40" s="3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1"/>
        <v>0</v>
      </c>
      <c r="Y40" s="33"/>
      <c r="Z40" s="36"/>
    </row>
    <row r="41" spans="5:26" x14ac:dyDescent="0.25">
      <c r="E41" s="32"/>
      <c r="F41" s="33"/>
      <c r="G41" s="4"/>
      <c r="H41" s="4"/>
      <c r="I41" s="4"/>
      <c r="J41" s="3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33">
        <f t="shared" si="1"/>
        <v>0</v>
      </c>
      <c r="Y41" s="33"/>
      <c r="Z41" s="36"/>
    </row>
    <row r="42" spans="5:26" x14ac:dyDescent="0.25">
      <c r="E42" s="32"/>
      <c r="F42" s="33"/>
      <c r="G42" s="4"/>
      <c r="H42" s="4"/>
      <c r="I42" s="4"/>
      <c r="J42" s="3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1"/>
        <v>0</v>
      </c>
      <c r="Y42" s="33"/>
      <c r="Z42" s="36"/>
    </row>
    <row r="43" spans="5:26" x14ac:dyDescent="0.25">
      <c r="E43" s="32"/>
      <c r="F43" s="33"/>
      <c r="G43" s="4"/>
      <c r="H43" s="4"/>
      <c r="I43" s="4"/>
      <c r="J43" s="3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1"/>
        <v>0</v>
      </c>
      <c r="Y43" s="33"/>
      <c r="Z43" s="36"/>
    </row>
    <row r="44" spans="5:26" x14ac:dyDescent="0.25">
      <c r="E44" s="32"/>
      <c r="F44" s="33"/>
      <c r="G44" s="4"/>
      <c r="H44" s="4"/>
      <c r="I44" s="4"/>
      <c r="J44" s="33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3">
        <f t="shared" si="1"/>
        <v>0</v>
      </c>
      <c r="Y44" s="33"/>
      <c r="Z44" s="36"/>
    </row>
    <row r="45" spans="5:26" x14ac:dyDescent="0.25">
      <c r="E45" s="32"/>
      <c r="F45" s="33"/>
      <c r="G45" s="4"/>
      <c r="H45" s="4"/>
      <c r="I45" s="4"/>
      <c r="J45" s="33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3">
        <f>SUM(K45:V45)</f>
        <v>0</v>
      </c>
      <c r="Y45" s="33"/>
      <c r="Z45" s="36"/>
    </row>
    <row r="46" spans="5:26" x14ac:dyDescent="0.25">
      <c r="E46" s="32"/>
      <c r="F46" s="33"/>
      <c r="G46" s="4"/>
      <c r="H46" s="4"/>
      <c r="I46" s="4"/>
      <c r="J46" s="33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3">
        <f>SUM(K46:V46)</f>
        <v>0</v>
      </c>
      <c r="Y46" s="33"/>
      <c r="Z46" s="36"/>
    </row>
    <row r="47" spans="5:26" x14ac:dyDescent="0.25">
      <c r="E47" s="32"/>
      <c r="F47" s="33"/>
      <c r="G47" s="4"/>
      <c r="H47" s="4"/>
      <c r="I47" s="4"/>
      <c r="J47" s="33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33">
        <f t="shared" si="1"/>
        <v>0</v>
      </c>
      <c r="Y47" s="33"/>
      <c r="Z47" s="36"/>
    </row>
    <row r="48" spans="5:26" x14ac:dyDescent="0.25">
      <c r="E48" s="32"/>
      <c r="F48" s="33"/>
      <c r="G48" s="4"/>
      <c r="H48" s="4"/>
      <c r="I48" s="4"/>
      <c r="J48" s="33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3">
        <f t="shared" si="1"/>
        <v>0</v>
      </c>
      <c r="Y48" s="33"/>
      <c r="Z48" s="36"/>
    </row>
    <row r="49" spans="3:26" x14ac:dyDescent="0.25">
      <c r="E49" s="32"/>
      <c r="F49" s="33"/>
      <c r="G49" s="4"/>
      <c r="H49" s="4"/>
      <c r="I49" s="4"/>
      <c r="J49" s="3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33">
        <f t="shared" si="1"/>
        <v>0</v>
      </c>
      <c r="Y49" s="33"/>
      <c r="Z49" s="36"/>
    </row>
    <row r="50" spans="3:26" x14ac:dyDescent="0.25">
      <c r="E50" s="32"/>
      <c r="F50" s="33"/>
      <c r="G50" s="4"/>
      <c r="H50" s="4"/>
      <c r="I50" s="4"/>
      <c r="J50" s="33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33">
        <f t="shared" si="1"/>
        <v>0</v>
      </c>
      <c r="Y50" s="33"/>
      <c r="Z50" s="36"/>
    </row>
    <row r="51" spans="3:26" x14ac:dyDescent="0.25">
      <c r="E51" s="32"/>
      <c r="F51" s="33"/>
      <c r="G51" s="4"/>
      <c r="H51" s="4"/>
      <c r="I51" s="4"/>
      <c r="J51" s="33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33">
        <f t="shared" si="1"/>
        <v>0</v>
      </c>
      <c r="Y51" s="33"/>
      <c r="Z51" s="36"/>
    </row>
    <row r="52" spans="3:26" x14ac:dyDescent="0.25">
      <c r="E52" s="32"/>
      <c r="F52" s="33"/>
      <c r="G52" s="4"/>
      <c r="H52" s="4"/>
      <c r="I52" s="4"/>
      <c r="J52" s="33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33">
        <f t="shared" si="1"/>
        <v>0</v>
      </c>
      <c r="Y52" s="33"/>
      <c r="Z52" s="36"/>
    </row>
    <row r="53" spans="3:26" x14ac:dyDescent="0.25">
      <c r="E53" s="32"/>
      <c r="F53" s="33"/>
      <c r="G53" s="4"/>
      <c r="H53" s="4"/>
      <c r="I53" s="4"/>
      <c r="J53" s="33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33">
        <f t="shared" si="1"/>
        <v>0</v>
      </c>
      <c r="Y53" s="33"/>
      <c r="Z53" s="36"/>
    </row>
    <row r="54" spans="3:26" x14ac:dyDescent="0.25">
      <c r="E54" s="32"/>
      <c r="F54" s="33"/>
      <c r="G54" s="4"/>
      <c r="H54" s="4"/>
      <c r="I54" s="4"/>
      <c r="J54" s="33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3">
        <f t="shared" si="1"/>
        <v>0</v>
      </c>
      <c r="Y54" s="33"/>
      <c r="Z54" s="56"/>
    </row>
    <row r="55" spans="3:26" x14ac:dyDescent="0.25">
      <c r="E55" s="32"/>
      <c r="F55" s="33"/>
      <c r="G55" s="4"/>
      <c r="H55" s="4"/>
      <c r="I55" s="4"/>
      <c r="J55" s="33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3">
        <f t="shared" si="1"/>
        <v>0</v>
      </c>
      <c r="Y55" s="33"/>
      <c r="Z55" s="52"/>
    </row>
    <row r="56" spans="3:26" x14ac:dyDescent="0.25">
      <c r="E56" s="32"/>
      <c r="F56" s="33"/>
      <c r="G56" s="4"/>
      <c r="H56" s="4"/>
      <c r="I56" s="4"/>
      <c r="J56" s="33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33">
        <f t="shared" si="1"/>
        <v>0</v>
      </c>
      <c r="Y56" s="33"/>
      <c r="Z56" s="36"/>
    </row>
    <row r="57" spans="3:26" x14ac:dyDescent="0.25">
      <c r="E57" s="32"/>
      <c r="F57" s="33"/>
      <c r="G57" s="4"/>
      <c r="H57" s="4"/>
      <c r="I57" s="4"/>
      <c r="J57" s="33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33">
        <f t="shared" si="1"/>
        <v>0</v>
      </c>
      <c r="Y57" s="33"/>
      <c r="Z57" s="36"/>
    </row>
    <row r="58" spans="3:26" x14ac:dyDescent="0.25">
      <c r="E58" s="32"/>
      <c r="F58" s="33"/>
      <c r="G58" s="4"/>
      <c r="H58" s="4"/>
      <c r="I58" s="4"/>
      <c r="J58" s="33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33">
        <f t="shared" si="1"/>
        <v>0</v>
      </c>
      <c r="Y58" s="33"/>
      <c r="Z58" s="36"/>
    </row>
    <row r="59" spans="3:26" x14ac:dyDescent="0.25">
      <c r="E59" s="32"/>
      <c r="F59" s="33"/>
      <c r="G59" s="4"/>
      <c r="H59" s="4"/>
      <c r="I59" s="4"/>
      <c r="J59" s="33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33">
        <f t="shared" si="1"/>
        <v>0</v>
      </c>
      <c r="Y59" s="33"/>
      <c r="Z59" s="36"/>
    </row>
    <row r="60" spans="3:26" x14ac:dyDescent="0.25">
      <c r="E60" s="32"/>
      <c r="F60" s="33"/>
      <c r="G60" s="4"/>
      <c r="H60" s="4"/>
      <c r="I60" s="4"/>
      <c r="J60" s="33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33">
        <f t="shared" si="1"/>
        <v>0</v>
      </c>
      <c r="Y60" s="33"/>
      <c r="Z60" s="36"/>
    </row>
    <row r="61" spans="3:26" x14ac:dyDescent="0.25">
      <c r="C61" s="3" t="s">
        <v>11</v>
      </c>
      <c r="E61" s="50">
        <f>SUM(E5:E60)</f>
        <v>5503.15</v>
      </c>
      <c r="F61" s="38">
        <f>SUM(F5:F60)</f>
        <v>227.16000000000003</v>
      </c>
      <c r="G61" s="31">
        <f>SUM(G5:G50)</f>
        <v>5000</v>
      </c>
      <c r="H61" s="31">
        <f>SUM(H5:H50)</f>
        <v>0</v>
      </c>
      <c r="I61" s="31">
        <f>SUM(I5:I50)</f>
        <v>503.15</v>
      </c>
      <c r="J61" s="50">
        <f t="shared" ref="J61:Y61" si="2">SUM(J5:J60)</f>
        <v>5503.15</v>
      </c>
      <c r="K61" s="17">
        <f t="shared" si="2"/>
        <v>69.16</v>
      </c>
      <c r="L61" s="17">
        <f t="shared" si="2"/>
        <v>26</v>
      </c>
      <c r="M61" s="17">
        <f t="shared" si="2"/>
        <v>132</v>
      </c>
      <c r="N61" s="17">
        <f t="shared" si="2"/>
        <v>0</v>
      </c>
      <c r="O61" s="17">
        <f t="shared" si="2"/>
        <v>0</v>
      </c>
      <c r="P61" s="17">
        <f t="shared" si="2"/>
        <v>0</v>
      </c>
      <c r="Q61" s="17">
        <f t="shared" si="2"/>
        <v>0</v>
      </c>
      <c r="R61" s="17">
        <f t="shared" si="2"/>
        <v>0</v>
      </c>
      <c r="S61" s="17">
        <f t="shared" si="2"/>
        <v>0</v>
      </c>
      <c r="T61" s="17">
        <f t="shared" si="2"/>
        <v>0</v>
      </c>
      <c r="U61" s="17">
        <f t="shared" si="2"/>
        <v>0</v>
      </c>
      <c r="V61" s="17">
        <f t="shared" si="2"/>
        <v>0</v>
      </c>
      <c r="W61" s="17">
        <f t="shared" si="2"/>
        <v>0</v>
      </c>
      <c r="X61" s="17">
        <f t="shared" si="2"/>
        <v>227.16000000000003</v>
      </c>
      <c r="Y61" s="38">
        <f t="shared" si="2"/>
        <v>22</v>
      </c>
      <c r="Z61" s="30"/>
    </row>
    <row r="62" spans="3:26" x14ac:dyDescent="0.25">
      <c r="E62" s="29"/>
      <c r="F62" s="30"/>
      <c r="J62" s="30"/>
      <c r="Y62" s="30"/>
      <c r="Z62" s="30"/>
    </row>
    <row r="63" spans="3:26" x14ac:dyDescent="0.25">
      <c r="C63" s="3" t="s">
        <v>97</v>
      </c>
      <c r="E63" s="32">
        <f>SUM(G63:I63)</f>
        <v>0</v>
      </c>
      <c r="F63" s="33">
        <f>Budget!H22</f>
        <v>0</v>
      </c>
      <c r="G63" s="4">
        <f>Budget!H34</f>
        <v>0</v>
      </c>
      <c r="H63" s="4">
        <f>Budget!H27</f>
        <v>0</v>
      </c>
      <c r="I63" s="4">
        <f>Budget!H25</f>
        <v>0</v>
      </c>
      <c r="J63" s="33"/>
      <c r="K63" s="4">
        <f>Budget!H7</f>
        <v>1000</v>
      </c>
      <c r="L63" s="4">
        <f>Budget!H8</f>
        <v>312</v>
      </c>
      <c r="M63" s="4">
        <f>Budget!H12</f>
        <v>50</v>
      </c>
      <c r="N63" s="4">
        <f>Budget!H13</f>
        <v>480</v>
      </c>
      <c r="O63" s="4">
        <f>Budget!H14</f>
        <v>230</v>
      </c>
      <c r="P63" s="4">
        <f>Budget!H11</f>
        <v>180</v>
      </c>
      <c r="Q63" s="4">
        <f>Budget!H17</f>
        <v>350</v>
      </c>
      <c r="R63" s="4">
        <f>Budget!H21</f>
        <v>5352</v>
      </c>
      <c r="S63" s="4">
        <f>Budget!H16</f>
        <v>400</v>
      </c>
      <c r="T63" s="4">
        <f>Budget!H18</f>
        <v>250</v>
      </c>
      <c r="U63" s="4">
        <f>Budget!H15</f>
        <v>500</v>
      </c>
      <c r="V63" s="4">
        <f>Budget!H9</f>
        <v>500</v>
      </c>
      <c r="W63" s="4"/>
      <c r="X63" s="40"/>
      <c r="Y63" s="42"/>
      <c r="Z63" s="30"/>
    </row>
    <row r="64" spans="3:26" x14ac:dyDescent="0.25">
      <c r="E64" s="29"/>
      <c r="F64" s="30"/>
      <c r="J64" s="46"/>
      <c r="X64" s="44" t="s">
        <v>71</v>
      </c>
      <c r="Y64" s="45" t="s">
        <v>71</v>
      </c>
      <c r="Z64" s="30"/>
    </row>
    <row r="65" spans="3:26" ht="15.75" thickBot="1" x14ac:dyDescent="0.3">
      <c r="C65" s="3" t="s">
        <v>37</v>
      </c>
      <c r="E65" s="35">
        <f>E63-E61</f>
        <v>-5503.15</v>
      </c>
      <c r="F65" s="35">
        <f>F63-F61</f>
        <v>-227.16000000000003</v>
      </c>
      <c r="G65" s="35">
        <f t="shared" ref="G65:V65" si="3">G63-G61</f>
        <v>-5000</v>
      </c>
      <c r="H65" s="35">
        <f t="shared" si="3"/>
        <v>0</v>
      </c>
      <c r="I65" s="35">
        <f t="shared" si="3"/>
        <v>-503.15</v>
      </c>
      <c r="J65" s="35">
        <f t="shared" si="3"/>
        <v>-5503.15</v>
      </c>
      <c r="K65" s="35">
        <f t="shared" si="3"/>
        <v>930.84</v>
      </c>
      <c r="L65" s="35">
        <f t="shared" si="3"/>
        <v>286</v>
      </c>
      <c r="M65" s="35">
        <f t="shared" si="3"/>
        <v>-82</v>
      </c>
      <c r="N65" s="35">
        <f t="shared" si="3"/>
        <v>480</v>
      </c>
      <c r="O65" s="35">
        <f t="shared" si="3"/>
        <v>230</v>
      </c>
      <c r="P65" s="35">
        <f t="shared" si="3"/>
        <v>180</v>
      </c>
      <c r="Q65" s="35">
        <f t="shared" si="3"/>
        <v>350</v>
      </c>
      <c r="R65" s="35">
        <f t="shared" si="3"/>
        <v>5352</v>
      </c>
      <c r="S65" s="35">
        <f t="shared" si="3"/>
        <v>400</v>
      </c>
      <c r="T65" s="35">
        <f t="shared" si="3"/>
        <v>250</v>
      </c>
      <c r="U65" s="35">
        <f t="shared" si="3"/>
        <v>500</v>
      </c>
      <c r="V65" s="35">
        <f t="shared" si="3"/>
        <v>500</v>
      </c>
      <c r="W65" s="51"/>
      <c r="X65" s="41"/>
      <c r="Y65" s="43"/>
      <c r="Z65" s="39"/>
    </row>
    <row r="66" spans="3:26" ht="15.75" thickTop="1" x14ac:dyDescent="0.25"/>
    <row r="68" spans="3:26" x14ac:dyDescent="0.25">
      <c r="C68" s="3" t="s">
        <v>66</v>
      </c>
      <c r="E68" s="4">
        <f>E61-SUM(G61:I61)</f>
        <v>0</v>
      </c>
    </row>
    <row r="69" spans="3:26" x14ac:dyDescent="0.25">
      <c r="C69" s="3" t="s">
        <v>65</v>
      </c>
      <c r="E69" s="4">
        <f>F61-SUM(K61:V61)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3"/>
  <sheetViews>
    <sheetView tabSelected="1" topLeftCell="A5" workbookViewId="0">
      <selection activeCell="H21" sqref="H21"/>
    </sheetView>
  </sheetViews>
  <sheetFormatPr defaultRowHeight="15" x14ac:dyDescent="0.25"/>
  <sheetData>
    <row r="1" spans="3:14" ht="21" x14ac:dyDescent="0.35">
      <c r="C1" s="37" t="s">
        <v>40</v>
      </c>
    </row>
    <row r="2" spans="3:14" ht="21" x14ac:dyDescent="0.35">
      <c r="C2" s="37" t="s">
        <v>101</v>
      </c>
      <c r="G2" s="37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7" t="s">
        <v>22</v>
      </c>
    </row>
    <row r="7" spans="3:14" x14ac:dyDescent="0.25">
      <c r="C7" t="s">
        <v>41</v>
      </c>
      <c r="H7">
        <v>1000</v>
      </c>
    </row>
    <row r="8" spans="3:14" x14ac:dyDescent="0.25">
      <c r="C8" t="s">
        <v>85</v>
      </c>
      <c r="H8">
        <v>312</v>
      </c>
    </row>
    <row r="9" spans="3:14" x14ac:dyDescent="0.25">
      <c r="C9" t="s">
        <v>24</v>
      </c>
      <c r="H9">
        <v>500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180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480</v>
      </c>
    </row>
    <row r="14" spans="3:14" x14ac:dyDescent="0.25">
      <c r="C14" t="s">
        <v>46</v>
      </c>
      <c r="H14">
        <v>230</v>
      </c>
    </row>
    <row r="15" spans="3:14" x14ac:dyDescent="0.25">
      <c r="C15" t="s">
        <v>47</v>
      </c>
      <c r="H15">
        <v>500</v>
      </c>
    </row>
    <row r="16" spans="3:14" x14ac:dyDescent="0.25">
      <c r="C16" t="s">
        <v>82</v>
      </c>
      <c r="H16">
        <v>400</v>
      </c>
    </row>
    <row r="17" spans="3:8" x14ac:dyDescent="0.25">
      <c r="C17" t="s">
        <v>76</v>
      </c>
      <c r="H17">
        <v>350</v>
      </c>
    </row>
    <row r="18" spans="3:8" x14ac:dyDescent="0.25">
      <c r="C18" t="s">
        <v>30</v>
      </c>
      <c r="H18">
        <v>250</v>
      </c>
    </row>
    <row r="19" spans="3:8" x14ac:dyDescent="0.25">
      <c r="C19" t="s">
        <v>103</v>
      </c>
      <c r="H19">
        <v>550</v>
      </c>
    </row>
    <row r="20" spans="3:8" x14ac:dyDescent="0.25">
      <c r="C20" t="s">
        <v>104</v>
      </c>
      <c r="H20">
        <v>400</v>
      </c>
    </row>
    <row r="21" spans="3:8" x14ac:dyDescent="0.25">
      <c r="C21" t="s">
        <v>36</v>
      </c>
      <c r="H21">
        <f>SUM(H7:H20)</f>
        <v>5352</v>
      </c>
    </row>
    <row r="22" spans="3:8" ht="21" x14ac:dyDescent="0.35">
      <c r="C22" s="37" t="s">
        <v>17</v>
      </c>
    </row>
    <row r="24" spans="3:8" x14ac:dyDescent="0.25">
      <c r="C24" t="s">
        <v>48</v>
      </c>
    </row>
    <row r="25" spans="3:8" x14ac:dyDescent="0.25">
      <c r="C25" t="s">
        <v>49</v>
      </c>
    </row>
    <row r="26" spans="3:8" ht="15.75" thickBot="1" x14ac:dyDescent="0.3"/>
    <row r="27" spans="3:8" ht="15.75" thickBot="1" x14ac:dyDescent="0.3">
      <c r="C27" t="s">
        <v>36</v>
      </c>
      <c r="H27" s="5">
        <f>SUM(H24:H26)</f>
        <v>0</v>
      </c>
    </row>
    <row r="29" spans="3:8" ht="15.75" thickBot="1" x14ac:dyDescent="0.3"/>
    <row r="30" spans="3:8" ht="19.5" thickBot="1" x14ac:dyDescent="0.35">
      <c r="C30" s="1" t="s">
        <v>50</v>
      </c>
      <c r="H30" s="5">
        <f>H21-H27</f>
        <v>5352</v>
      </c>
    </row>
    <row r="32" spans="3:8" ht="15.75" thickBot="1" x14ac:dyDescent="0.3"/>
    <row r="33" spans="3:8" ht="19.5" thickBot="1" x14ac:dyDescent="0.35">
      <c r="C33" s="1" t="s">
        <v>102</v>
      </c>
      <c r="H33" s="5">
        <v>5000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North and South Cliffe Parish Council</cp:lastModifiedBy>
  <cp:revision/>
  <cp:lastPrinted>2025-09-09T08:30:10Z</cp:lastPrinted>
  <dcterms:created xsi:type="dcterms:W3CDTF">2011-06-26T08:01:14Z</dcterms:created>
  <dcterms:modified xsi:type="dcterms:W3CDTF">2026-05-13T05:28:56Z</dcterms:modified>
  <cp:category/>
  <cp:contentStatus/>
</cp:coreProperties>
</file>